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/>
  <bookViews>
    <workbookView xWindow="615" yWindow="315" windowWidth="10050" windowHeight="6585"/>
  </bookViews>
  <sheets>
    <sheet name="ΠΡΟΥΠΟΛΟΓΙΣΜΟΣ" sheetId="4" r:id="rId1"/>
  </sheets>
  <definedNames>
    <definedName name="_xlnm._FilterDatabase" localSheetId="0" hidden="1">ΠΡΟΥΠΟΛΟΓΙΣΜΟΣ!$A$17:$Y$17</definedName>
    <definedName name="_xlnm.Print_Area" localSheetId="0">ΠΡΟΥΠΟΛΟΓΙΣΜΟΣ!$A$1:$Y$149</definedName>
    <definedName name="_xlnm.Print_Titles" localSheetId="0">ΠΡΟΥΠΟΛΟΓΙΣΜΟΣ!$15:$16</definedName>
  </definedNames>
  <calcPr calcId="125725"/>
</workbook>
</file>

<file path=xl/calcChain.xml><?xml version="1.0" encoding="utf-8"?>
<calcChain xmlns="http://schemas.openxmlformats.org/spreadsheetml/2006/main">
  <c r="X111" i="4"/>
  <c r="T111"/>
  <c r="R111"/>
  <c r="AA20"/>
  <c r="X25"/>
  <c r="T25"/>
  <c r="R25"/>
  <c r="X87"/>
  <c r="T87"/>
  <c r="R87"/>
  <c r="X78"/>
  <c r="T78"/>
  <c r="R78"/>
  <c r="X90"/>
  <c r="T90"/>
  <c r="R90"/>
  <c r="X88"/>
  <c r="T88"/>
  <c r="R88"/>
  <c r="X85"/>
  <c r="T85"/>
  <c r="R85"/>
  <c r="X83"/>
  <c r="T83"/>
  <c r="R83"/>
  <c r="X81"/>
  <c r="T81"/>
  <c r="R81"/>
  <c r="X79"/>
  <c r="T79"/>
  <c r="R79"/>
  <c r="X96"/>
  <c r="T96"/>
  <c r="R96"/>
  <c r="X94"/>
  <c r="T94"/>
  <c r="R94"/>
  <c r="X92"/>
  <c r="T92"/>
  <c r="R92"/>
  <c r="X76"/>
  <c r="T76"/>
  <c r="R76"/>
  <c r="X74"/>
  <c r="T74"/>
  <c r="R74"/>
  <c r="X72"/>
  <c r="T72"/>
  <c r="R72"/>
  <c r="X71"/>
  <c r="T71"/>
  <c r="R71"/>
  <c r="X114"/>
  <c r="T114"/>
  <c r="R114"/>
  <c r="X112"/>
  <c r="T112"/>
  <c r="R112"/>
  <c r="X109"/>
  <c r="T109"/>
  <c r="R109"/>
  <c r="X107"/>
  <c r="T107"/>
  <c r="R107"/>
  <c r="X105"/>
  <c r="T105"/>
  <c r="R105"/>
  <c r="X103"/>
  <c r="T103"/>
  <c r="R103"/>
  <c r="X120"/>
  <c r="T120"/>
  <c r="R120"/>
  <c r="X118"/>
  <c r="T118"/>
  <c r="R118"/>
  <c r="X116"/>
  <c r="T116"/>
  <c r="R116"/>
  <c r="X101"/>
  <c r="T101"/>
  <c r="R101"/>
  <c r="X60"/>
  <c r="T60"/>
  <c r="R60"/>
  <c r="X58"/>
  <c r="T58"/>
  <c r="R58"/>
  <c r="X56"/>
  <c r="T56"/>
  <c r="R56"/>
  <c r="X54"/>
  <c r="T54"/>
  <c r="R54"/>
  <c r="X52"/>
  <c r="T52"/>
  <c r="R52"/>
  <c r="X50"/>
  <c r="T50"/>
  <c r="R50"/>
  <c r="X49"/>
  <c r="T49"/>
  <c r="R49"/>
  <c r="X48"/>
  <c r="T48"/>
  <c r="R48"/>
  <c r="X44"/>
  <c r="T44"/>
  <c r="R44"/>
  <c r="X42"/>
  <c r="T42"/>
  <c r="R42"/>
  <c r="X64"/>
  <c r="T64"/>
  <c r="R64"/>
  <c r="X62"/>
  <c r="T62"/>
  <c r="R62"/>
  <c r="X98"/>
  <c r="T98"/>
  <c r="R98"/>
  <c r="X46"/>
  <c r="T46"/>
  <c r="R46"/>
  <c r="X99"/>
  <c r="T99"/>
  <c r="R99"/>
  <c r="X29"/>
  <c r="T29"/>
  <c r="R29"/>
  <c r="X27"/>
  <c r="Y30" s="1"/>
  <c r="T27"/>
  <c r="R27"/>
  <c r="X22"/>
  <c r="T22"/>
  <c r="R22"/>
  <c r="X20"/>
  <c r="Y23" s="1"/>
  <c r="T20"/>
  <c r="R20"/>
  <c r="Y121" l="1"/>
  <c r="Y86"/>
  <c r="Y97"/>
  <c r="Y110"/>
  <c r="Y77"/>
  <c r="Y65"/>
  <c r="X38"/>
  <c r="T38"/>
  <c r="R38"/>
  <c r="X36"/>
  <c r="T36"/>
  <c r="R36"/>
  <c r="X32"/>
  <c r="T32"/>
  <c r="R32"/>
  <c r="X34"/>
  <c r="T34"/>
  <c r="R34"/>
  <c r="Y122" l="1"/>
  <c r="Y39"/>
  <c r="Y66" s="1"/>
  <c r="Y124" l="1"/>
  <c r="Y126" s="1"/>
  <c r="Y127" s="1"/>
  <c r="Y128" s="1"/>
  <c r="Y129" s="1"/>
  <c r="Y130" s="1"/>
  <c r="Y132" s="1"/>
  <c r="Y133" l="1"/>
  <c r="Y134" s="1"/>
</calcChain>
</file>

<file path=xl/comments1.xml><?xml version="1.0" encoding="utf-8"?>
<comments xmlns="http://schemas.openxmlformats.org/spreadsheetml/2006/main">
  <authors>
    <author>ΜΠΟΤΗΣ ΜΙΧΑΛΗΣ</author>
  </authors>
  <commentList>
    <comment ref="AA20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</commentList>
</comments>
</file>

<file path=xl/sharedStrings.xml><?xml version="1.0" encoding="utf-8"?>
<sst xmlns="http://schemas.openxmlformats.org/spreadsheetml/2006/main" count="252" uniqueCount="189">
  <si>
    <t>Αναθεώρησης</t>
  </si>
  <si>
    <t>α/α      Τιμολογ.</t>
  </si>
  <si>
    <t>ΠΡΟΫΠΟΛΟΓΙΣΜΟΣ ΜΕΛΕΤΗΣ</t>
  </si>
  <si>
    <t>α/α</t>
  </si>
  <si>
    <t>Είδος εργασίας</t>
  </si>
  <si>
    <t xml:space="preserve">Άρθρο </t>
  </si>
  <si>
    <t xml:space="preserve">Ποσότητα </t>
  </si>
  <si>
    <t xml:space="preserve">Τιμή </t>
  </si>
  <si>
    <t>Δαπάνη</t>
  </si>
  <si>
    <t>Μονάδ.</t>
  </si>
  <si>
    <t>Μερική</t>
  </si>
  <si>
    <t>Ολική</t>
  </si>
  <si>
    <t>Τιμή  Μονάδας</t>
  </si>
  <si>
    <t xml:space="preserve">ΠΕΡΙΦΕΡΕΙΑ ΗΠΕΙΡΟΥ </t>
  </si>
  <si>
    <t>ΣΥΝΟΛΟ</t>
  </si>
  <si>
    <t>ΣΥΝΟΛΟ ΕΡΓΑΣΙΩΝ</t>
  </si>
  <si>
    <t>ΑΝΑΘΕΩΡΗΣΗ</t>
  </si>
  <si>
    <t>ΣΥΝΟΛΙΚΗ ΔΑΠΑΝΗ ΕΡΓΟΥ</t>
  </si>
  <si>
    <t>ΕΛΛΗΝΙΚΗ ΔΗΜΟΚΡΑΤΙΑ</t>
  </si>
  <si>
    <t>ΣΥΝΟΛΟ Σ1</t>
  </si>
  <si>
    <t>ΣΥΝΟΛΟ Σ2</t>
  </si>
  <si>
    <t>ΓΕ &amp;ΟΕ 18%</t>
  </si>
  <si>
    <t>ΟΔΟ-4120</t>
  </si>
  <si>
    <t>ΦΠΑ 23%</t>
  </si>
  <si>
    <t>Δ-4</t>
  </si>
  <si>
    <t>ΔΙΕΥΘΥΝΣΗ ΤΕΧΝΙΚΩΝ ΕΡΓΩΝ</t>
  </si>
  <si>
    <t>ΤΜΗΜΑ ΣΥΓΚΟΙΝΩΝΙΑΚΩΝ ΕΡΓΩΝ</t>
  </si>
  <si>
    <r>
      <t>m</t>
    </r>
    <r>
      <rPr>
        <vertAlign val="superscript"/>
        <sz val="10"/>
        <rFont val="Book Antiqua"/>
        <family val="1"/>
        <charset val="161"/>
      </rPr>
      <t>2</t>
    </r>
  </si>
  <si>
    <r>
      <t xml:space="preserve">ΧΡΗΜΑΤΟΔΟΤΗΣΗ : </t>
    </r>
    <r>
      <rPr>
        <sz val="10"/>
        <rFont val="Book Antiqua"/>
        <family val="1"/>
        <charset val="161"/>
      </rPr>
      <t>ΣΑΕΠ 030 Ηπείρου με</t>
    </r>
    <r>
      <rPr>
        <b/>
        <sz val="10"/>
        <rFont val="Book Antiqua"/>
        <family val="1"/>
        <charset val="161"/>
      </rPr>
      <t xml:space="preserve"> </t>
    </r>
  </si>
  <si>
    <t>Ασφαλτική συγκολλητική επάλειψη.</t>
  </si>
  <si>
    <t>ΟΜΑΔΑ  Δ : ΑΣΦΑΛΤΙΚΑ ( ΜΕ ΤΗΝ ΑΞΙΑ ΑΣΦΑΛΤΟΥ).</t>
  </si>
  <si>
    <t>ΣΥΝΤΑΧΘΗΚΕ</t>
  </si>
  <si>
    <t xml:space="preserve">      Η Αν. Προισταμένη της</t>
  </si>
  <si>
    <t>Δ.Τ.Ε. Περιφέρειας Ηπείρου</t>
  </si>
  <si>
    <t>Πολιτικός Μηχανικός</t>
  </si>
  <si>
    <t xml:space="preserve">            Ελένη Ξενάκη</t>
  </si>
  <si>
    <t xml:space="preserve">    Αρχιτέκτων Μηχανικός</t>
  </si>
  <si>
    <t xml:space="preserve">  Πολιτικός Μηχανικός</t>
  </si>
  <si>
    <t xml:space="preserve">  Ο Αν. Πρ/νος Τμ. Σ.Ε.</t>
  </si>
  <si>
    <t>Δημήτριος Αναγνώστου</t>
  </si>
  <si>
    <t xml:space="preserve">       της Δ.Τ.Ε. /Π.Η.</t>
  </si>
  <si>
    <t>Κ.Α. 2013ΕΠ03000012.</t>
  </si>
  <si>
    <t>Δ-1</t>
  </si>
  <si>
    <t>Τομή οδοστρώματος με ασφαλτοκόπτη.</t>
  </si>
  <si>
    <t>ΟΙΚ-2269Α</t>
  </si>
  <si>
    <t>m</t>
  </si>
  <si>
    <t>Δ-2.1</t>
  </si>
  <si>
    <t>Απόξεση ασφαλτικού οδοστρώματος (φρεζάρισμα) 
σε βάθος έως 4 cm.</t>
  </si>
  <si>
    <t>ΟΔΟ-1132</t>
  </si>
  <si>
    <t>Παπαδημητρίου Βλάσης</t>
  </si>
  <si>
    <t>Ε-17.1</t>
  </si>
  <si>
    <t>Διαγράμμιση οδοστρώματος με ανακλαστική βαφή.</t>
  </si>
  <si>
    <t>ΟΙΚ-7788</t>
  </si>
  <si>
    <t>ΑΠΡΟΒΛΕΠΤΑ 15%</t>
  </si>
  <si>
    <t>Μονάδα Μέτρησης</t>
  </si>
  <si>
    <t xml:space="preserve">                             ΠΡΟΥΠΟΛΟΓΙΣΜΟΣ: 150.000,00 ΕΥΡΩ.</t>
  </si>
  <si>
    <t xml:space="preserve">            ΘΕΩΡΗΘΗΚΕ</t>
  </si>
  <si>
    <r>
      <t xml:space="preserve">ΥΠΟΕΡΓΟ </t>
    </r>
    <r>
      <rPr>
        <sz val="10"/>
        <rFont val="Book Antiqua"/>
        <family val="1"/>
        <charset val="161"/>
      </rPr>
      <t>:</t>
    </r>
  </si>
  <si>
    <t xml:space="preserve"> '' Συντήρηση κόμβου Φράξυλα και τοποθέτηση φωτεινής σηματοδότησης" </t>
  </si>
  <si>
    <r>
      <rPr>
        <b/>
        <sz val="10"/>
        <rFont val="Book Antiqua"/>
        <family val="1"/>
        <charset val="161"/>
      </rPr>
      <t xml:space="preserve">ΕΡΓΟ </t>
    </r>
    <r>
      <rPr>
        <sz val="10"/>
        <rFont val="Book Antiqua"/>
        <family val="1"/>
        <charset val="161"/>
      </rPr>
      <t xml:space="preserve">:  </t>
    </r>
  </si>
  <si>
    <t>' Συντήρηση Εθνικού οδικού δικτύου Περιφέρειας Ηπείρου"</t>
  </si>
  <si>
    <t xml:space="preserve">Γενικές εκσκαφές σε έδαφος γαιώδες -ημιβραχώδες </t>
  </si>
  <si>
    <t>ΟΙΚ-1123Α</t>
  </si>
  <si>
    <r>
      <t>m</t>
    </r>
    <r>
      <rPr>
        <vertAlign val="superscript"/>
        <sz val="10"/>
        <rFont val="Book Antiqua"/>
        <family val="1"/>
        <charset val="161"/>
      </rPr>
      <t>3</t>
    </r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</si>
  <si>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</si>
  <si>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</si>
  <si>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ΟΜΑΔΑ  Β: ΤΕΧΝΙΚΑ ΕΡΓΑ</t>
  </si>
  <si>
    <t>ΟΜΑΔΑ  Α: ΧΩΜΑΤΟΥΡΓΙΚΑ</t>
  </si>
  <si>
    <t>Β-51</t>
  </si>
  <si>
    <t>Πρόχυτα κράσπεδα από σκυρόδεμα</t>
  </si>
  <si>
    <t>ΟΔΟ-2921</t>
  </si>
  <si>
    <t>Β-52</t>
  </si>
  <si>
    <t>Πλακοστρώσεις πεζοδρομίων, νησίδων κ.λ.π.</t>
  </si>
  <si>
    <t>ΟΔΟ-2922</t>
  </si>
  <si>
    <t>Δ-8.1</t>
  </si>
  <si>
    <t xml:space="preserve">Ασφαλτική στρώση κυκλοφορίας συμπυκνωμένου πάχους 0,05 m με χρήση κοινής ασφάλτου </t>
  </si>
  <si>
    <t>ΟΔΟ-4521.Β</t>
  </si>
  <si>
    <t>ΟΜΑΔΑ  Ε : ΣΗΜΑΝΣΗ - ΑΣΦΑΛΕΙΑ</t>
  </si>
  <si>
    <t>ΠΙΝΑΚΙΔΕΣ</t>
  </si>
  <si>
    <t>Ε-8</t>
  </si>
  <si>
    <t>Πληροφοριακές πινακίδες οδικής σήμανσης</t>
  </si>
  <si>
    <t>Ε-8.2</t>
  </si>
  <si>
    <t>Πλευρικές πληροφοριακές πινακίδες οδικής σήμανσης, πλήρως αντανακλαστικές, με υπόβαθρο τύπου 2 κατά ΕΛΟΤ EN 12899-1</t>
  </si>
  <si>
    <t>Ε-8.2.2</t>
  </si>
  <si>
    <t xml:space="preserve">Πλευρικές πληροφοριακές πινακίδες  με αναγραφές και σύμβολα από αντανακλαστική μεμβράνη τύπου 2 κατά ΕΛΟΤ ΕΝ 12899-1 </t>
  </si>
  <si>
    <t>Ε-9</t>
  </si>
  <si>
    <t>Ε-9.4</t>
  </si>
  <si>
    <t xml:space="preserve">Πινακίδες ρυθμιστικές και ένδειξης επικίνδυνων θέσεων </t>
  </si>
  <si>
    <t>Πινακίδες ρυθμιστικές μεσαίου μεγέθους</t>
  </si>
  <si>
    <t>ΟΙΚ-6541</t>
  </si>
  <si>
    <t>Ε-10</t>
  </si>
  <si>
    <t>Στύλοι πινακίδων</t>
  </si>
  <si>
    <t>Ε-10.1</t>
  </si>
  <si>
    <t>Στύλος πινακίδων από γαλβαν. σιδηροσωλήνα DN 40 mm (1 ½ ‘’)</t>
  </si>
  <si>
    <t>ΟΔΟ-2653</t>
  </si>
  <si>
    <t>τεμ.</t>
  </si>
  <si>
    <t>Ε-10.2</t>
  </si>
  <si>
    <t>Στύλος πινακίδων από γαλβανισμένο σιδηροσωλήνα DN 80 mm (3’’)</t>
  </si>
  <si>
    <t>ΛΟΙΠΕΣ ΕΡΓΑΣΙΕΣ ΣΗΜΑΝΣΗΣ</t>
  </si>
  <si>
    <t>Ε-17</t>
  </si>
  <si>
    <t>Διαγράμμιση οδοστρώματος</t>
  </si>
  <si>
    <t>Αποξήλωση μονόπλευρου χαλύβδινου στηθαίου ασφαλείας που τοποθετήθηκε με έμπηξη</t>
  </si>
  <si>
    <t>Σχ. ΟΔΟ-2151</t>
  </si>
  <si>
    <t>Επανατοποθέτηση στηθαίων ασφαλείας μετά των υλικών τους μέσω έμπηξης με ειδικό μηχπάνημα</t>
  </si>
  <si>
    <t>Σχ. ΟΔΟ-2653</t>
  </si>
  <si>
    <t>Προμήθεια ορθοστατών με τα παρελκόμενά τους</t>
  </si>
  <si>
    <t>ΕΡΓΑΣΙΕΣ ΠΟΛΙΤΙΚΟΥ ΜΗΧΑΝΙΚΟΥ (ΤΙΜΟΛΟΓΙΟ ΝΕΤ ΟΔΟΠΟΙΪΑΣ)</t>
  </si>
  <si>
    <t>ΕΡΓΑΣΙΕΣ Η/Μ (ΤΙΜΟΛΟΓΙΟ ΝΕΤ ΗΛΜ)</t>
  </si>
  <si>
    <t>ΟΜΑΔΑ Α: Η/Μ ΕΓΚΑΤΑΣΤΑΣΕΙΣ ΕΡΓΩΝ ΟΔΟΠΟΙΙΑΣ</t>
  </si>
  <si>
    <t>60.20</t>
  </si>
  <si>
    <t>ΦΩΤΕΙΝΗ ΣΗΜΑΤΟΔΟΤΗΣΗ</t>
  </si>
  <si>
    <t>60.20.40</t>
  </si>
  <si>
    <t>Εργασίες υποδομής φωτεινής σηματοδότησης</t>
  </si>
  <si>
    <t>60.20.40.02</t>
  </si>
  <si>
    <t>Σιδηροσωλήνες γαλβανισμένοι ονομαστ.διαμέτρου DN 63 mm (σπείρωμα 2½’’) και πάχους 3,6 mm</t>
  </si>
  <si>
    <t>ΗΛΜ-5</t>
  </si>
  <si>
    <t>60.20.40.12</t>
  </si>
  <si>
    <t>Σωλήνες από πολυαιθυλένιο (HDPE) διαμέτρου DN 90 mm</t>
  </si>
  <si>
    <t>60.20.40.21</t>
  </si>
  <si>
    <t>Προμήθεια και τοποθέτηση ηλεκτροδίου γείωσης από χάλκινη πλάκα</t>
  </si>
  <si>
    <t>ΗΛΜ-45</t>
  </si>
  <si>
    <t>60.20.40.31</t>
  </si>
  <si>
    <t xml:space="preserve">Κατασκευή φρεατίου σηματοδότησης 0,40 x 0,40 cm </t>
  </si>
  <si>
    <t>ΟΔΟ-2548</t>
  </si>
  <si>
    <t>60.20.40.41</t>
  </si>
  <si>
    <t>Προμήθεια και εγκατάσταση ηλεκτρικού ερμαρίου μικτονόμησης και στέγασης γνώμονα ΔΕΗ τύπου ΙΑ</t>
  </si>
  <si>
    <t>60.20.40.51</t>
  </si>
  <si>
    <t xml:space="preserve">Προμήθεια και τοποθέτηση πίνακα ηλεκτρικής παροχής της εγκατάστασης φωτ.σηματοδότησης εντός ερμαρίου τύπου ΙΑ </t>
  </si>
  <si>
    <t>ΗΛΜ-102</t>
  </si>
  <si>
    <t>Β-29.3.4</t>
  </si>
  <si>
    <t xml:space="preserve">Μικροκατασκευές (φρεάτια, ορθογωνικές τάφροι κλπ) με σκυρόδεμα C16/20  </t>
  </si>
  <si>
    <t>ΟΔΟ-2532</t>
  </si>
  <si>
    <t>Α-2</t>
  </si>
  <si>
    <t>ΣΥΝΟΛΟ ΕΡΓΑΣΙΩΝ ΠΟΛΙΤΙΚΟΥ ΜΗΧΑΝΙΚΟΥ</t>
  </si>
  <si>
    <t>60.20.10</t>
  </si>
  <si>
    <t>Εγκατάσταση τοπικών ρυθμιστών κυκλοφορίας</t>
  </si>
  <si>
    <t>60.20.10.03</t>
  </si>
  <si>
    <t>Προμήθεια και εγκατάσταση ρυθμιστή «μεσαίας» χωρητικότητας εξοπλισμένου κατάλληλα μέχρι τέσσερις (4) ομάδες σηματοδοτών και επεκτάσιμος με αντίστοιχες δομικές μονάδες εξόδου, καλωδιώσεις κ.λ.π. βοηθ.εξοπλισμό μέχρι δεκαέξι (16) ομάδες σηματοδοτών</t>
  </si>
  <si>
    <t>ΗΛΜ-105</t>
  </si>
  <si>
    <t>60.20.11</t>
  </si>
  <si>
    <t>Προμήθεια και τοποθέτηση μονάδος εξόδου για τέσσερις (4) ομάδες σηματοδοτών, για την επέκταση της χωρητικότητας του ρυθμιστή</t>
  </si>
  <si>
    <t>60.20.12</t>
  </si>
  <si>
    <t>Μονάδα φωρατή οχημάτων επαγωγικού βρόχου χωρητικότητας τεσσάρων καναλιών ανίχνευσης</t>
  </si>
  <si>
    <t>60.20.20</t>
  </si>
  <si>
    <t>Φωτεινοί σηματοδότες τύπου LED</t>
  </si>
  <si>
    <t>60.20.20.01</t>
  </si>
  <si>
    <t>Χαμηλός σηματοδότης οχημάτων τριών (3) πεδίων, διαμ. 200 mm και φωτ.ενδείξεων (κο-κι-πρ) ή (κο-κι-κι)</t>
  </si>
  <si>
    <t>60.20.20.03</t>
  </si>
  <si>
    <t>Χαμηλός σηματοδότης προειδοποιητικός δύο (2) πεδίων, διαμ. 200 mm και φωτ.ενδείξεων (κι-κι)</t>
  </si>
  <si>
    <t>60.20.20.04</t>
  </si>
  <si>
    <t>Αναρτημένος σηματοδότης οχημάτων τριών (3) πεδίων, διαμ. 300 χτ. και φωτ.ενδείξεων (κο-κι-πρ) ή (κο-κι-κι), με πλαίσιο ανάρτησης</t>
  </si>
  <si>
    <t>60.20.20.05</t>
  </si>
  <si>
    <t>Αναρτημένος σηματοδότης προειδοποιητικός δύο (2) πεδίων, διαμ. 300 χτ. και φωτ.ενδείξεων (κι-κι), με πλαίσιο ανάρτησης</t>
  </si>
  <si>
    <t>60.20.30</t>
  </si>
  <si>
    <t>Καλώδια φωτεινής σηματοδότησης</t>
  </si>
  <si>
    <t>60.20.30.01</t>
  </si>
  <si>
    <t>ΗΛΜ-48</t>
  </si>
  <si>
    <t>60.20.30.03</t>
  </si>
  <si>
    <r>
      <t>Προμήθεια, τοποθέτηση και ηλεκτρική σύνδεση καλωδίου Ε1VV-R (ΝΥΥ) πολύκλωνου, διατομής 21Χ1,5 mm</t>
    </r>
    <r>
      <rPr>
        <vertAlign val="superscript"/>
        <sz val="10"/>
        <color indexed="8"/>
        <rFont val="Book Antiqua"/>
        <family val="1"/>
        <charset val="161"/>
      </rPr>
      <t>2</t>
    </r>
  </si>
  <si>
    <r>
      <t>Προμήθεια, τοποθέτηση και ηλεκτρική σύνδεση καλωδίου Ε1VV-R (ΝΥΥ) πολύκλωνου, διατομής 5Χ1,5 mm</t>
    </r>
    <r>
      <rPr>
        <vertAlign val="superscript"/>
        <sz val="10"/>
        <color indexed="8"/>
        <rFont val="Book Antiqua"/>
        <family val="1"/>
        <charset val="161"/>
      </rPr>
      <t>2</t>
    </r>
  </si>
  <si>
    <t>60.20.30.05</t>
  </si>
  <si>
    <r>
      <t>Προμήθεια, τοποθέτηση και ηλεκτρική σύνδεση καλωδίου Α-2Υ(L)2Y (ΡΕΤ), 2 έως 4 ζευγών, διατομής εκάστου αγωγού 0,6 mm</t>
    </r>
    <r>
      <rPr>
        <vertAlign val="superscript"/>
        <sz val="10"/>
        <color indexed="8"/>
        <rFont val="Book Antiqua"/>
        <family val="1"/>
        <charset val="161"/>
      </rPr>
      <t>2</t>
    </r>
    <r>
      <rPr>
        <sz val="10"/>
        <color indexed="8"/>
        <rFont val="Book Antiqua"/>
        <family val="1"/>
        <charset val="161"/>
      </rPr>
      <t xml:space="preserve"> </t>
    </r>
  </si>
  <si>
    <t>60.20.30.06</t>
  </si>
  <si>
    <r>
      <t>Προμήθεια, τοποθέτηση και ηλεκτρική σύνδεση καλωδίου Α-2Υ(L)2Y (ΡΕΤ), 6 έως 10 ζευγών, διατομής εκάστου αγωγού 0,6 mm</t>
    </r>
    <r>
      <rPr>
        <vertAlign val="superscript"/>
        <sz val="10"/>
        <color indexed="8"/>
        <rFont val="Book Antiqua"/>
        <family val="1"/>
        <charset val="161"/>
      </rPr>
      <t>3</t>
    </r>
    <r>
      <rPr>
        <sz val="9"/>
        <color indexed="8"/>
        <rFont val="Arial"/>
        <family val="2"/>
        <charset val="161"/>
      </rPr>
      <t/>
    </r>
  </si>
  <si>
    <t>60.20.35</t>
  </si>
  <si>
    <t>Κατασκευή βρόχου ανίχνευσης εντός του ασφαλτικού οδοστρώματος, με μέτρα προσωρινής κυκλοφοριακής ρύθμισης</t>
  </si>
  <si>
    <t>60.20.50</t>
  </si>
  <si>
    <t>Ιστοί φωτεινής σηματοδότησης</t>
  </si>
  <si>
    <t>60.20.50.01</t>
  </si>
  <si>
    <t>Τοποθέτηση ή αποξήλωση απλού ιστού σηματοδότησης (χωρίς προμήθεια)</t>
  </si>
  <si>
    <t>ΗΛΜ-101</t>
  </si>
  <si>
    <t>60.20.50.02</t>
  </si>
  <si>
    <t>Τοποθέτηση ή αποξήλωση ιστού σηματοδότησης με βραχίονα (χωρίς προμήθεια)</t>
  </si>
  <si>
    <t>60.20.50.11</t>
  </si>
  <si>
    <t>Προμήθεια απλού ιστού σηματοδότησης, γαλβανισμένου</t>
  </si>
  <si>
    <t>60.20.50.12</t>
  </si>
  <si>
    <t>Προμήθεια ιστού σηματοδότησης με βραχίονα, γαλβανισμένου</t>
  </si>
  <si>
    <t>60.20.50.30</t>
  </si>
  <si>
    <t xml:space="preserve">Κατασκευή διάβασης καλωδίων φωτεινής σηματοδότησης κάτω από οδόστρωμα </t>
  </si>
  <si>
    <t>ΟΙΚ-2269Β</t>
  </si>
  <si>
    <t>ΣΥΝΟΛΟ ΕΡΓΑΣΙΩΝ ΦΩΤΕΙΝΗΣ ΣΗΜΑΤΟΔΟΤΗΣΗΣ</t>
  </si>
  <si>
    <t>ΓΕΝΙΚΟ ΣΥΝΟΛΟ ΕΡΓΑΣΙΩΝ</t>
  </si>
  <si>
    <t>Οι Συντάκτες</t>
  </si>
  <si>
    <t>Κυριαζής Βασίλης</t>
  </si>
  <si>
    <t>Δρ. Ηλεκτρολόγος Μηχανικός</t>
  </si>
  <si>
    <t>Ε-3.1</t>
  </si>
  <si>
    <t>Αποξηλώσεις στηθαίων</t>
  </si>
  <si>
    <t>Ε-3</t>
  </si>
  <si>
    <t>Ιωάννινα, 14 Μαρτίου 2014</t>
  </si>
</sst>
</file>

<file path=xl/styles.xml><?xml version="1.0" encoding="utf-8"?>
<styleSheet xmlns="http://schemas.openxmlformats.org/spreadsheetml/2006/main">
  <numFmts count="3">
    <numFmt numFmtId="164" formatCode="#,##0\ \+"/>
    <numFmt numFmtId="165" formatCode="#,##0.000"/>
    <numFmt numFmtId="166" formatCode="#,##0.00\ &quot;€&quot;"/>
  </numFmts>
  <fonts count="24">
    <font>
      <sz val="10"/>
      <name val="Arial"/>
      <charset val="161"/>
    </font>
    <font>
      <sz val="9"/>
      <name val="Times New Roman"/>
      <family val="1"/>
      <charset val="161"/>
    </font>
    <font>
      <sz val="9"/>
      <name val="Arial Greek"/>
      <family val="2"/>
      <charset val="161"/>
    </font>
    <font>
      <sz val="9"/>
      <color indexed="10"/>
      <name val="Arial Greek"/>
      <family val="2"/>
      <charset val="161"/>
    </font>
    <font>
      <b/>
      <sz val="9"/>
      <name val="Arial Greek"/>
      <charset val="161"/>
    </font>
    <font>
      <sz val="10"/>
      <name val="Book Antiqua"/>
      <family val="1"/>
      <charset val="161"/>
    </font>
    <font>
      <b/>
      <sz val="10"/>
      <name val="Book Antiqua"/>
      <family val="1"/>
      <charset val="161"/>
    </font>
    <font>
      <sz val="10"/>
      <color indexed="10"/>
      <name val="Book Antiqua"/>
      <family val="1"/>
      <charset val="161"/>
    </font>
    <font>
      <b/>
      <sz val="10"/>
      <color indexed="10"/>
      <name val="Book Antiqua"/>
      <family val="1"/>
      <charset val="161"/>
    </font>
    <font>
      <b/>
      <u/>
      <sz val="10"/>
      <name val="Book Antiqua"/>
      <family val="1"/>
      <charset val="161"/>
    </font>
    <font>
      <vertAlign val="superscript"/>
      <sz val="10"/>
      <name val="Book Antiqua"/>
      <family val="1"/>
      <charset val="161"/>
    </font>
    <font>
      <sz val="10"/>
      <name val="Arial Greek"/>
      <family val="2"/>
      <charset val="161"/>
    </font>
    <font>
      <b/>
      <sz val="10"/>
      <name val="Arial Greek"/>
      <charset val="161"/>
    </font>
    <font>
      <sz val="10"/>
      <name val="Arial"/>
      <family val="2"/>
      <charset val="161"/>
    </font>
    <font>
      <sz val="10"/>
      <color indexed="10"/>
      <name val="Arial Greek"/>
      <family val="2"/>
      <charset val="161"/>
    </font>
    <font>
      <sz val="8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  <font>
      <b/>
      <sz val="11"/>
      <name val="Book Antiqua"/>
      <family val="1"/>
      <charset val="161"/>
    </font>
    <font>
      <b/>
      <sz val="9"/>
      <name val="Arial"/>
      <family val="2"/>
      <charset val="161"/>
    </font>
    <font>
      <sz val="9"/>
      <color indexed="8"/>
      <name val="Arial"/>
      <family val="2"/>
      <charset val="161"/>
    </font>
    <font>
      <b/>
      <sz val="9"/>
      <color indexed="8"/>
      <name val="Arial"/>
      <family val="2"/>
      <charset val="161"/>
    </font>
    <font>
      <b/>
      <sz val="10"/>
      <color indexed="8"/>
      <name val="Book Antiqua"/>
      <family val="1"/>
      <charset val="161"/>
    </font>
    <font>
      <sz val="10"/>
      <color indexed="8"/>
      <name val="Book Antiqua"/>
      <family val="1"/>
      <charset val="161"/>
    </font>
    <font>
      <vertAlign val="superscript"/>
      <sz val="10"/>
      <color indexed="8"/>
      <name val="Book Antiqua"/>
      <family val="1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2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left" wrapText="1"/>
    </xf>
    <xf numFmtId="3" fontId="2" fillId="0" borderId="0" xfId="1" applyNumberFormat="1" applyFont="1" applyBorder="1" applyAlignment="1"/>
    <xf numFmtId="3" fontId="2" fillId="0" borderId="0" xfId="1" applyNumberFormat="1" applyFont="1" applyBorder="1"/>
    <xf numFmtId="3" fontId="3" fillId="0" borderId="0" xfId="1" applyNumberFormat="1" applyFont="1" applyBorder="1"/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/>
    <xf numFmtId="0" fontId="2" fillId="0" borderId="0" xfId="1" applyNumberFormat="1" applyFont="1" applyBorder="1" applyAlignment="1">
      <alignment horizontal="left"/>
    </xf>
    <xf numFmtId="3" fontId="2" fillId="0" borderId="0" xfId="1" applyNumberFormat="1" applyFont="1" applyFill="1" applyBorder="1"/>
    <xf numFmtId="4" fontId="2" fillId="0" borderId="0" xfId="1" applyNumberFormat="1" applyFont="1" applyBorder="1"/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/>
    </xf>
    <xf numFmtId="0" fontId="6" fillId="0" borderId="0" xfId="1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right"/>
    </xf>
    <xf numFmtId="0" fontId="6" fillId="0" borderId="0" xfId="1" applyNumberFormat="1" applyFont="1" applyFill="1" applyBorder="1" applyAlignment="1">
      <alignment horizontal="left"/>
    </xf>
    <xf numFmtId="0" fontId="5" fillId="0" borderId="0" xfId="1" applyNumberFormat="1" applyFont="1" applyAlignment="1">
      <alignment horizontal="center"/>
    </xf>
    <xf numFmtId="0" fontId="5" fillId="0" borderId="0" xfId="1" applyNumberFormat="1" applyFont="1" applyAlignment="1">
      <alignment horizontal="left" wrapText="1"/>
    </xf>
    <xf numFmtId="0" fontId="5" fillId="0" borderId="0" xfId="1" applyFont="1"/>
    <xf numFmtId="3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Border="1" applyAlignment="1">
      <alignment horizontal="left" wrapText="1"/>
    </xf>
    <xf numFmtId="4" fontId="5" fillId="0" borderId="0" xfId="1" applyNumberFormat="1" applyFont="1" applyBorder="1"/>
    <xf numFmtId="0" fontId="5" fillId="0" borderId="0" xfId="1" applyNumberFormat="1" applyFont="1" applyBorder="1"/>
    <xf numFmtId="3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left" wrapText="1"/>
    </xf>
    <xf numFmtId="3" fontId="5" fillId="0" borderId="0" xfId="1" applyNumberFormat="1" applyFont="1" applyFill="1" applyBorder="1" applyAlignment="1"/>
    <xf numFmtId="0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/>
    <xf numFmtId="4" fontId="6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left" vertical="top"/>
    </xf>
    <xf numFmtId="0" fontId="5" fillId="0" borderId="0" xfId="1" applyNumberFormat="1" applyFont="1" applyFill="1" applyBorder="1" applyAlignment="1">
      <alignment horizontal="center" vertical="top"/>
    </xf>
    <xf numFmtId="4" fontId="5" fillId="0" borderId="0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Border="1" applyAlignment="1">
      <alignment horizontal="left" vertical="top" wrapText="1"/>
    </xf>
    <xf numFmtId="3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Border="1"/>
    <xf numFmtId="3" fontId="7" fillId="0" borderId="0" xfId="1" applyNumberFormat="1" applyFont="1" applyBorder="1"/>
    <xf numFmtId="0" fontId="5" fillId="0" borderId="0" xfId="1" applyNumberFormat="1" applyFont="1" applyBorder="1" applyAlignment="1"/>
    <xf numFmtId="3" fontId="2" fillId="0" borderId="0" xfId="1" applyNumberFormat="1" applyFont="1" applyFill="1" applyBorder="1" applyAlignment="1"/>
    <xf numFmtId="3" fontId="3" fillId="0" borderId="0" xfId="1" applyNumberFormat="1" applyFont="1" applyFill="1" applyBorder="1"/>
    <xf numFmtId="0" fontId="2" fillId="0" borderId="0" xfId="1" applyNumberFormat="1" applyFont="1" applyFill="1" applyBorder="1"/>
    <xf numFmtId="3" fontId="5" fillId="0" borderId="0" xfId="1" applyNumberFormat="1" applyFont="1" applyFill="1"/>
    <xf numFmtId="3" fontId="7" fillId="0" borderId="0" xfId="1" applyNumberFormat="1" applyFont="1" applyFill="1" applyBorder="1" applyAlignment="1">
      <alignment horizontal="left"/>
    </xf>
    <xf numFmtId="4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left"/>
    </xf>
    <xf numFmtId="0" fontId="5" fillId="0" borderId="0" xfId="1" applyFont="1" applyFill="1"/>
    <xf numFmtId="3" fontId="8" fillId="0" borderId="0" xfId="1" applyNumberFormat="1" applyFont="1" applyFill="1" applyBorder="1" applyAlignment="1">
      <alignment horizontal="left"/>
    </xf>
    <xf numFmtId="0" fontId="6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3" fontId="5" fillId="3" borderId="0" xfId="1" applyNumberFormat="1" applyFont="1" applyFill="1" applyBorder="1"/>
    <xf numFmtId="3" fontId="7" fillId="3" borderId="0" xfId="1" applyNumberFormat="1" applyFont="1" applyFill="1" applyBorder="1"/>
    <xf numFmtId="0" fontId="5" fillId="3" borderId="0" xfId="1" applyNumberFormat="1" applyFont="1" applyFill="1" applyBorder="1" applyAlignment="1">
      <alignment horizontal="right"/>
    </xf>
    <xf numFmtId="4" fontId="5" fillId="3" borderId="0" xfId="1" applyNumberFormat="1" applyFont="1" applyFill="1" applyBorder="1"/>
    <xf numFmtId="4" fontId="6" fillId="3" borderId="0" xfId="1" applyNumberFormat="1" applyFont="1" applyFill="1" applyBorder="1"/>
    <xf numFmtId="3" fontId="6" fillId="3" borderId="0" xfId="1" applyNumberFormat="1" applyFont="1" applyFill="1" applyBorder="1"/>
    <xf numFmtId="3" fontId="8" fillId="3" borderId="0" xfId="1" applyNumberFormat="1" applyFont="1" applyFill="1" applyBorder="1"/>
    <xf numFmtId="0" fontId="6" fillId="3" borderId="0" xfId="1" applyNumberFormat="1" applyFont="1" applyFill="1" applyBorder="1" applyAlignment="1">
      <alignment horizontal="right"/>
    </xf>
    <xf numFmtId="0" fontId="2" fillId="0" borderId="0" xfId="1" applyNumberFormat="1" applyFont="1" applyBorder="1" applyAlignment="1"/>
    <xf numFmtId="0" fontId="4" fillId="0" borderId="0" xfId="1" applyNumberFormat="1" applyFont="1" applyBorder="1" applyAlignment="1"/>
    <xf numFmtId="0" fontId="12" fillId="0" borderId="0" xfId="1" applyNumberFormat="1" applyFont="1" applyFill="1" applyBorder="1" applyAlignment="1">
      <alignment horizontal="center"/>
    </xf>
    <xf numFmtId="0" fontId="11" fillId="0" borderId="0" xfId="1" applyNumberFormat="1" applyFont="1" applyFill="1" applyBorder="1" applyAlignment="1">
      <alignment horizontal="center"/>
    </xf>
    <xf numFmtId="0" fontId="11" fillId="0" borderId="0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horizontal="left" wrapText="1"/>
    </xf>
    <xf numFmtId="0" fontId="11" fillId="0" borderId="0" xfId="1" applyNumberFormat="1" applyFont="1" applyBorder="1" applyAlignment="1"/>
    <xf numFmtId="3" fontId="11" fillId="0" borderId="0" xfId="1" applyNumberFormat="1" applyFont="1" applyBorder="1" applyAlignment="1"/>
    <xf numFmtId="3" fontId="11" fillId="0" borderId="0" xfId="1" applyNumberFormat="1" applyFont="1" applyBorder="1"/>
    <xf numFmtId="3" fontId="14" fillId="0" borderId="0" xfId="1" applyNumberFormat="1" applyFont="1" applyBorder="1"/>
    <xf numFmtId="0" fontId="11" fillId="0" borderId="0" xfId="1" applyNumberFormat="1" applyFont="1" applyBorder="1" applyAlignment="1">
      <alignment horizontal="right"/>
    </xf>
    <xf numFmtId="4" fontId="11" fillId="0" borderId="0" xfId="1" applyNumberFormat="1" applyFont="1" applyBorder="1"/>
    <xf numFmtId="0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/>
    <xf numFmtId="3" fontId="12" fillId="0" borderId="0" xfId="1" applyNumberFormat="1" applyFont="1" applyBorder="1" applyAlignment="1"/>
    <xf numFmtId="4" fontId="12" fillId="0" borderId="0" xfId="1" applyNumberFormat="1" applyFont="1" applyBorder="1"/>
    <xf numFmtId="0" fontId="12" fillId="0" borderId="0" xfId="1" applyNumberFormat="1" applyFont="1" applyBorder="1"/>
    <xf numFmtId="4" fontId="12" fillId="0" borderId="0" xfId="1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6" fillId="0" borderId="2" xfId="1" applyNumberFormat="1" applyFont="1" applyFill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center" wrapText="1"/>
    </xf>
    <xf numFmtId="0" fontId="9" fillId="0" borderId="2" xfId="1" applyNumberFormat="1" applyFont="1" applyFill="1" applyBorder="1" applyAlignment="1">
      <alignment horizontal="left" wrapText="1"/>
    </xf>
    <xf numFmtId="0" fontId="5" fillId="0" borderId="2" xfId="1" applyNumberFormat="1" applyFont="1" applyFill="1" applyBorder="1" applyAlignment="1">
      <alignment horizontal="center" wrapText="1"/>
    </xf>
    <xf numFmtId="0" fontId="5" fillId="0" borderId="2" xfId="1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/>
    <xf numFmtId="164" fontId="5" fillId="0" borderId="2" xfId="1" applyNumberFormat="1" applyFont="1" applyFill="1" applyBorder="1"/>
    <xf numFmtId="3" fontId="5" fillId="0" borderId="2" xfId="1" applyNumberFormat="1" applyFont="1" applyFill="1" applyBorder="1"/>
    <xf numFmtId="0" fontId="5" fillId="0" borderId="2" xfId="1" applyNumberFormat="1" applyFont="1" applyFill="1" applyBorder="1" applyAlignment="1">
      <alignment horizontal="right"/>
    </xf>
    <xf numFmtId="4" fontId="5" fillId="0" borderId="2" xfId="1" applyNumberFormat="1" applyFont="1" applyFill="1" applyBorder="1"/>
    <xf numFmtId="4" fontId="5" fillId="0" borderId="2" xfId="1" applyNumberFormat="1" applyFont="1" applyFill="1" applyBorder="1" applyAlignment="1">
      <alignment horizontal="right"/>
    </xf>
    <xf numFmtId="4" fontId="6" fillId="0" borderId="2" xfId="1" applyNumberFormat="1" applyFont="1" applyFill="1" applyBorder="1"/>
    <xf numFmtId="0" fontId="5" fillId="0" borderId="2" xfId="1" applyNumberFormat="1" applyFont="1" applyFill="1" applyBorder="1" applyAlignment="1">
      <alignment horizontal="left" wrapText="1"/>
    </xf>
    <xf numFmtId="4" fontId="5" fillId="0" borderId="2" xfId="1" applyNumberFormat="1" applyFont="1" applyFill="1" applyBorder="1" applyAlignment="1"/>
    <xf numFmtId="4" fontId="5" fillId="0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horizontal="center" vertical="center"/>
    </xf>
    <xf numFmtId="3" fontId="6" fillId="4" borderId="2" xfId="1" applyNumberFormat="1" applyFont="1" applyFill="1" applyBorder="1" applyAlignment="1">
      <alignment horizontal="center" vertical="center"/>
    </xf>
    <xf numFmtId="3" fontId="8" fillId="4" borderId="2" xfId="1" applyNumberFormat="1" applyFont="1" applyFill="1" applyBorder="1" applyAlignment="1">
      <alignment horizontal="center" vertical="center"/>
    </xf>
    <xf numFmtId="0" fontId="6" fillId="4" borderId="2" xfId="1" applyNumberFormat="1" applyFont="1" applyFill="1" applyBorder="1" applyAlignment="1">
      <alignment horizontal="center" vertical="center"/>
    </xf>
    <xf numFmtId="4" fontId="6" fillId="4" borderId="2" xfId="1" applyNumberFormat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5" fillId="0" borderId="2" xfId="1" applyNumberFormat="1" applyFont="1" applyBorder="1" applyAlignment="1">
      <alignment horizontal="left" wrapText="1"/>
    </xf>
    <xf numFmtId="3" fontId="5" fillId="0" borderId="2" xfId="1" applyNumberFormat="1" applyFont="1" applyFill="1" applyBorder="1" applyAlignment="1">
      <alignment horizontal="left"/>
    </xf>
    <xf numFmtId="3" fontId="5" fillId="0" borderId="2" xfId="1" applyNumberFormat="1" applyFont="1" applyBorder="1" applyAlignment="1">
      <alignment horizontal="left"/>
    </xf>
    <xf numFmtId="3" fontId="7" fillId="0" borderId="2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right"/>
    </xf>
    <xf numFmtId="4" fontId="5" fillId="0" borderId="2" xfId="1" applyNumberFormat="1" applyFont="1" applyBorder="1"/>
    <xf numFmtId="166" fontId="6" fillId="0" borderId="0" xfId="1" applyNumberFormat="1" applyFont="1" applyFill="1" applyBorder="1"/>
    <xf numFmtId="166" fontId="6" fillId="0" borderId="0" xfId="1" applyNumberFormat="1" applyFont="1" applyBorder="1"/>
    <xf numFmtId="166" fontId="5" fillId="0" borderId="1" xfId="1" applyNumberFormat="1" applyFont="1" applyBorder="1"/>
    <xf numFmtId="166" fontId="5" fillId="0" borderId="2" xfId="1" applyNumberFormat="1" applyFont="1" applyFill="1" applyBorder="1"/>
    <xf numFmtId="166" fontId="5" fillId="0" borderId="2" xfId="1" applyNumberFormat="1" applyFont="1" applyFill="1" applyBorder="1" applyAlignment="1">
      <alignment horizontal="center"/>
    </xf>
    <xf numFmtId="4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vertical="center" wrapText="1"/>
    </xf>
    <xf numFmtId="0" fontId="5" fillId="0" borderId="0" xfId="1" applyNumberFormat="1" applyFont="1" applyBorder="1" applyAlignment="1">
      <alignment horizontal="left" vertical="center" wrapText="1"/>
    </xf>
    <xf numFmtId="3" fontId="5" fillId="0" borderId="0" xfId="1" quotePrefix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/>
    </xf>
    <xf numFmtId="0" fontId="6" fillId="0" borderId="2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2" xfId="1" applyNumberFormat="1" applyFont="1" applyBorder="1" applyAlignment="1">
      <alignment horizontal="center" vertical="center"/>
    </xf>
    <xf numFmtId="0" fontId="17" fillId="0" borderId="2" xfId="1" applyNumberFormat="1" applyFont="1" applyBorder="1" applyAlignment="1">
      <alignment horizontal="left" vertical="center"/>
    </xf>
    <xf numFmtId="3" fontId="5" fillId="0" borderId="2" xfId="1" applyNumberFormat="1" applyFont="1" applyFill="1" applyBorder="1" applyAlignment="1">
      <alignment horizontal="left" vertical="center"/>
    </xf>
    <xf numFmtId="3" fontId="5" fillId="0" borderId="2" xfId="1" applyNumberFormat="1" applyFont="1" applyBorder="1" applyAlignment="1">
      <alignment horizontal="left" vertical="center"/>
    </xf>
    <xf numFmtId="3" fontId="7" fillId="0" borderId="2" xfId="1" applyNumberFormat="1" applyFont="1" applyBorder="1" applyAlignment="1">
      <alignment horizontal="left" vertical="center"/>
    </xf>
    <xf numFmtId="0" fontId="5" fillId="0" borderId="2" xfId="1" applyNumberFormat="1" applyFont="1" applyBorder="1" applyAlignment="1">
      <alignment horizontal="right" vertical="center"/>
    </xf>
    <xf numFmtId="4" fontId="5" fillId="0" borderId="2" xfId="1" applyNumberFormat="1" applyFont="1" applyBorder="1" applyAlignment="1">
      <alignment vertical="center"/>
    </xf>
    <xf numFmtId="4" fontId="5" fillId="0" borderId="2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2" fillId="0" borderId="0" xfId="1" applyNumberFormat="1" applyFont="1" applyBorder="1" applyAlignment="1">
      <alignment vertical="center"/>
    </xf>
    <xf numFmtId="0" fontId="18" fillId="0" borderId="2" xfId="0" applyFont="1" applyFill="1" applyBorder="1" applyAlignment="1">
      <alignment horizontal="center"/>
    </xf>
    <xf numFmtId="0" fontId="19" fillId="0" borderId="2" xfId="1" applyNumberFormat="1" applyFont="1" applyFill="1" applyBorder="1" applyAlignment="1">
      <alignment horizontal="left" wrapText="1"/>
    </xf>
    <xf numFmtId="0" fontId="19" fillId="0" borderId="2" xfId="1" applyNumberFormat="1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 wrapText="1"/>
    </xf>
    <xf numFmtId="166" fontId="6" fillId="0" borderId="2" xfId="1" applyNumberFormat="1" applyFont="1" applyFill="1" applyBorder="1"/>
    <xf numFmtId="166" fontId="17" fillId="0" borderId="2" xfId="1" applyNumberFormat="1" applyFont="1" applyFill="1" applyBorder="1"/>
    <xf numFmtId="0" fontId="17" fillId="0" borderId="2" xfId="1" applyNumberFormat="1" applyFont="1" applyFill="1" applyBorder="1" applyAlignment="1">
      <alignment horizontal="left"/>
    </xf>
    <xf numFmtId="0" fontId="20" fillId="0" borderId="2" xfId="1" applyNumberFormat="1" applyFont="1" applyFill="1" applyBorder="1" applyAlignment="1">
      <alignment horizontal="left" vertical="center" wrapText="1"/>
    </xf>
    <xf numFmtId="0" fontId="21" fillId="0" borderId="2" xfId="1" applyNumberFormat="1" applyFont="1" applyFill="1" applyBorder="1" applyAlignment="1">
      <alignment horizontal="left" vertical="center" wrapText="1"/>
    </xf>
    <xf numFmtId="3" fontId="11" fillId="0" borderId="0" xfId="1" applyNumberFormat="1" applyFont="1" applyFill="1" applyBorder="1"/>
    <xf numFmtId="0" fontId="11" fillId="0" borderId="0" xfId="1" applyNumberFormat="1" applyFont="1" applyFill="1" applyBorder="1" applyAlignment="1">
      <alignment horizontal="right"/>
    </xf>
    <xf numFmtId="4" fontId="11" fillId="0" borderId="0" xfId="1" applyNumberFormat="1" applyFont="1" applyFill="1" applyBorder="1"/>
    <xf numFmtId="4" fontId="11" fillId="0" borderId="0" xfId="1" applyNumberFormat="1" applyFont="1" applyFill="1" applyBorder="1" applyAlignment="1">
      <alignment horizontal="right"/>
    </xf>
    <xf numFmtId="0" fontId="11" fillId="0" borderId="0" xfId="1" applyNumberFormat="1" applyFont="1" applyBorder="1"/>
    <xf numFmtId="0" fontId="22" fillId="0" borderId="2" xfId="1" applyNumberFormat="1" applyFont="1" applyFill="1" applyBorder="1" applyAlignment="1">
      <alignment horizontal="left" wrapText="1"/>
    </xf>
    <xf numFmtId="0" fontId="22" fillId="0" borderId="2" xfId="1" applyNumberFormat="1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 wrapText="1"/>
    </xf>
    <xf numFmtId="0" fontId="21" fillId="0" borderId="2" xfId="1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166" fontId="17" fillId="0" borderId="3" xfId="1" applyNumberFormat="1" applyFont="1" applyFill="1" applyBorder="1"/>
    <xf numFmtId="0" fontId="6" fillId="0" borderId="6" xfId="1" applyNumberFormat="1" applyFont="1" applyFill="1" applyBorder="1" applyAlignment="1">
      <alignment horizontal="center"/>
    </xf>
    <xf numFmtId="0" fontId="5" fillId="0" borderId="7" xfId="1" applyNumberFormat="1" applyFont="1" applyBorder="1" applyAlignment="1">
      <alignment horizontal="center"/>
    </xf>
    <xf numFmtId="0" fontId="6" fillId="0" borderId="7" xfId="1" applyNumberFormat="1" applyFont="1" applyFill="1" applyBorder="1" applyAlignment="1">
      <alignment horizontal="center" wrapText="1"/>
    </xf>
    <xf numFmtId="0" fontId="17" fillId="0" borderId="7" xfId="1" applyNumberFormat="1" applyFont="1" applyFill="1" applyBorder="1" applyAlignment="1">
      <alignment horizontal="left"/>
    </xf>
    <xf numFmtId="0" fontId="5" fillId="0" borderId="7" xfId="1" applyNumberFormat="1" applyFont="1" applyFill="1" applyBorder="1" applyAlignment="1">
      <alignment horizontal="center" wrapText="1"/>
    </xf>
    <xf numFmtId="0" fontId="5" fillId="0" borderId="7" xfId="1" applyNumberFormat="1" applyFont="1" applyFill="1" applyBorder="1" applyAlignment="1">
      <alignment horizontal="center"/>
    </xf>
    <xf numFmtId="4" fontId="5" fillId="0" borderId="7" xfId="1" applyNumberFormat="1" applyFont="1" applyFill="1" applyBorder="1" applyAlignment="1"/>
    <xf numFmtId="4" fontId="5" fillId="0" borderId="7" xfId="1" applyNumberFormat="1" applyFont="1" applyFill="1" applyBorder="1" applyAlignment="1">
      <alignment wrapText="1"/>
    </xf>
    <xf numFmtId="4" fontId="5" fillId="0" borderId="7" xfId="1" applyNumberFormat="1" applyFont="1" applyFill="1" applyBorder="1"/>
    <xf numFmtId="4" fontId="5" fillId="0" borderId="7" xfId="1" applyNumberFormat="1" applyFont="1" applyFill="1" applyBorder="1" applyAlignment="1">
      <alignment horizontal="right"/>
    </xf>
    <xf numFmtId="166" fontId="5" fillId="0" borderId="7" xfId="1" applyNumberFormat="1" applyFont="1" applyFill="1" applyBorder="1" applyAlignment="1">
      <alignment horizontal="center"/>
    </xf>
    <xf numFmtId="166" fontId="5" fillId="0" borderId="7" xfId="1" applyNumberFormat="1" applyFont="1" applyFill="1" applyBorder="1"/>
    <xf numFmtId="166" fontId="17" fillId="0" borderId="8" xfId="1" applyNumberFormat="1" applyFont="1" applyFill="1" applyBorder="1"/>
    <xf numFmtId="166" fontId="17" fillId="0" borderId="4" xfId="1" applyNumberFormat="1" applyFont="1" applyFill="1" applyBorder="1"/>
    <xf numFmtId="0" fontId="12" fillId="0" borderId="0" xfId="1" applyNumberFormat="1" applyFont="1" applyBorder="1" applyAlignment="1">
      <alignment horizontal="center"/>
    </xf>
    <xf numFmtId="3" fontId="5" fillId="0" borderId="0" xfId="1" quotePrefix="1" applyNumberFormat="1" applyFont="1" applyFill="1" applyBorder="1" applyAlignment="1">
      <alignment horizontal="left" vertical="top" wrapText="1"/>
    </xf>
    <xf numFmtId="0" fontId="17" fillId="0" borderId="3" xfId="1" applyNumberFormat="1" applyFont="1" applyFill="1" applyBorder="1" applyAlignment="1">
      <alignment horizontal="left" vertical="top"/>
    </xf>
    <xf numFmtId="0" fontId="5" fillId="0" borderId="0" xfId="1" applyNumberFormat="1" applyFont="1" applyBorder="1" applyAlignment="1">
      <alignment horizontal="left" vertical="top" wrapText="1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4" fontId="6" fillId="2" borderId="2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3" fontId="6" fillId="4" borderId="2" xfId="1" applyNumberFormat="1" applyFont="1" applyFill="1" applyBorder="1" applyAlignment="1">
      <alignment horizontal="center" vertical="center" wrapText="1"/>
    </xf>
    <xf numFmtId="4" fontId="6" fillId="4" borderId="2" xfId="1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/>
    </xf>
    <xf numFmtId="0" fontId="5" fillId="0" borderId="5" xfId="1" applyNumberFormat="1" applyFont="1" applyFill="1" applyBorder="1" applyAlignment="1">
      <alignment horizontal="center"/>
    </xf>
    <xf numFmtId="4" fontId="12" fillId="0" borderId="0" xfId="1" applyNumberFormat="1" applyFont="1" applyBorder="1" applyAlignment="1">
      <alignment horizontal="center"/>
    </xf>
    <xf numFmtId="4" fontId="12" fillId="0" borderId="0" xfId="1" applyNumberFormat="1" applyFont="1" applyBorder="1" applyAlignment="1">
      <alignment horizontal="center" wrapText="1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00"/>
  <sheetViews>
    <sheetView showZeros="0" tabSelected="1" topLeftCell="A127" zoomScaleNormal="100" workbookViewId="0">
      <selection activeCell="A137" sqref="A137:Y137"/>
    </sheetView>
  </sheetViews>
  <sheetFormatPr defaultColWidth="8" defaultRowHeight="12"/>
  <cols>
    <col min="1" max="1" width="7.5703125" style="11" customWidth="1"/>
    <col min="2" max="10" width="6.85546875" style="1" hidden="1" customWidth="1"/>
    <col min="11" max="11" width="10" style="1" hidden="1" customWidth="1"/>
    <col min="12" max="12" width="11.28515625" style="1" customWidth="1"/>
    <col min="13" max="13" width="24.140625" style="2" customWidth="1"/>
    <col min="14" max="14" width="12.85546875" style="1" customWidth="1"/>
    <col min="15" max="15" width="11" style="1" customWidth="1"/>
    <col min="16" max="16" width="11" style="48" customWidth="1"/>
    <col min="17" max="17" width="13.28515625" style="4" hidden="1" customWidth="1"/>
    <col min="18" max="18" width="13" style="5" hidden="1" customWidth="1"/>
    <col min="19" max="19" width="14.28515625" style="6" hidden="1" customWidth="1"/>
    <col min="20" max="20" width="13.42578125" style="10" hidden="1" customWidth="1"/>
    <col min="21" max="22" width="12.42578125" style="10" hidden="1" customWidth="1"/>
    <col min="23" max="23" width="11.28515625" style="13" customWidth="1"/>
    <col min="24" max="24" width="10.85546875" style="10" customWidth="1"/>
    <col min="25" max="25" width="12.42578125" style="10" customWidth="1"/>
    <col min="26" max="26" width="8" style="7" customWidth="1"/>
    <col min="27" max="27" width="11" style="7" customWidth="1"/>
    <col min="28" max="16384" width="8" style="7"/>
  </cols>
  <sheetData>
    <row r="1" spans="1:28">
      <c r="Q1" s="9"/>
      <c r="R1" s="49"/>
      <c r="S1" s="12"/>
      <c r="T1" s="13"/>
      <c r="U1" s="13"/>
      <c r="V1" s="13"/>
      <c r="X1" s="13"/>
      <c r="Y1" s="13"/>
      <c r="Z1" s="50"/>
    </row>
    <row r="2" spans="1:28" s="8" customFormat="1" ht="15" customHeight="1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20"/>
      <c r="M2" s="21"/>
      <c r="N2" s="16" t="s">
        <v>59</v>
      </c>
      <c r="O2" s="176" t="s">
        <v>60</v>
      </c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54"/>
      <c r="AA2" s="17"/>
      <c r="AB2" s="17"/>
    </row>
    <row r="3" spans="1:28" s="8" customFormat="1" ht="15">
      <c r="A3" s="19" t="s">
        <v>13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15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54"/>
    </row>
    <row r="4" spans="1:28" s="8" customFormat="1" ht="13.5" customHeight="1">
      <c r="A4" s="19" t="s">
        <v>25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  <c r="N4" s="26"/>
      <c r="Z4" s="54"/>
    </row>
    <row r="5" spans="1:28" s="8" customFormat="1" ht="15" customHeight="1">
      <c r="A5" s="19" t="s">
        <v>26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  <c r="N5" s="124" t="s">
        <v>57</v>
      </c>
      <c r="O5" s="178" t="s">
        <v>58</v>
      </c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54"/>
      <c r="AB5" s="17"/>
    </row>
    <row r="6" spans="1:28" s="8" customFormat="1" ht="19.5" customHeight="1">
      <c r="A6" s="19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  <c r="N6" s="26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54"/>
      <c r="AB6" s="17"/>
    </row>
    <row r="7" spans="1:28" s="8" customFormat="1" ht="13.5" customHeight="1">
      <c r="A7" s="19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25"/>
      <c r="N7" s="26"/>
      <c r="O7" s="124"/>
      <c r="P7" s="125"/>
      <c r="Q7" s="125"/>
      <c r="R7" s="125"/>
      <c r="S7" s="125"/>
      <c r="T7" s="125"/>
      <c r="U7" s="125"/>
      <c r="V7" s="125"/>
      <c r="W7" s="125"/>
      <c r="X7" s="125"/>
      <c r="Y7" s="124"/>
      <c r="Z7" s="54"/>
      <c r="AB7" s="17"/>
    </row>
    <row r="8" spans="1:28" s="8" customFormat="1" ht="15">
      <c r="A8" s="19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  <c r="N8" s="26"/>
      <c r="O8" s="15" t="s">
        <v>28</v>
      </c>
      <c r="P8" s="31"/>
      <c r="Q8" s="31"/>
      <c r="R8" s="56"/>
      <c r="S8" s="57"/>
      <c r="T8" s="53"/>
      <c r="U8" s="53"/>
      <c r="V8" s="53"/>
      <c r="W8" s="53"/>
      <c r="X8" s="53"/>
      <c r="Y8" s="53"/>
      <c r="Z8" s="54"/>
      <c r="AB8" s="17"/>
    </row>
    <row r="9" spans="1:28" s="8" customFormat="1" ht="15">
      <c r="A9" s="19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/>
      <c r="O9" s="15"/>
      <c r="Q9" s="31"/>
      <c r="R9" s="56"/>
      <c r="S9" s="57"/>
      <c r="T9" s="53"/>
      <c r="U9" s="53"/>
      <c r="V9" s="53"/>
      <c r="W9" s="33" t="s">
        <v>41</v>
      </c>
      <c r="X9" s="53"/>
      <c r="Y9" s="53"/>
      <c r="Z9" s="54"/>
      <c r="AA9" s="17"/>
      <c r="AB9" s="17"/>
    </row>
    <row r="10" spans="1:28" s="8" customFormat="1" ht="15">
      <c r="A10" s="19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6"/>
      <c r="O10" s="15"/>
      <c r="P10" s="31"/>
      <c r="Q10" s="31"/>
      <c r="R10" s="56"/>
      <c r="S10" s="57"/>
      <c r="T10" s="53"/>
      <c r="U10" s="53"/>
      <c r="V10" s="53"/>
      <c r="W10" s="53"/>
      <c r="X10" s="53"/>
      <c r="Y10" s="53"/>
      <c r="Z10" s="54"/>
      <c r="AA10" s="17"/>
      <c r="AB10" s="17"/>
    </row>
    <row r="11" spans="1:28" s="8" customFormat="1" ht="15">
      <c r="A11" s="27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4"/>
      <c r="M11" s="28"/>
      <c r="N11" s="23" t="s">
        <v>55</v>
      </c>
      <c r="O11" s="17"/>
      <c r="P11" s="55"/>
      <c r="Q11" s="31"/>
      <c r="R11" s="56"/>
      <c r="S11" s="57"/>
      <c r="T11" s="53"/>
      <c r="U11" s="53"/>
      <c r="V11" s="53"/>
      <c r="W11" s="53"/>
      <c r="X11" s="54"/>
      <c r="Y11" s="54"/>
      <c r="Z11" s="54"/>
      <c r="AA11" s="17"/>
      <c r="AB11" s="17"/>
    </row>
    <row r="12" spans="1:28" s="8" customFormat="1" ht="13.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8"/>
      <c r="N12" s="26"/>
      <c r="O12" s="26"/>
      <c r="P12" s="31"/>
      <c r="Q12" s="51"/>
      <c r="R12" s="52"/>
      <c r="S12" s="34"/>
      <c r="T12" s="53"/>
      <c r="U12" s="53"/>
      <c r="V12" s="53"/>
      <c r="W12" s="53"/>
      <c r="X12" s="53"/>
      <c r="Y12" s="53"/>
      <c r="Z12" s="54"/>
      <c r="AA12" s="17"/>
      <c r="AB12" s="17"/>
    </row>
    <row r="13" spans="1:28" s="8" customFormat="1" ht="13.5" customHeight="1">
      <c r="A13" s="27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179" t="s">
        <v>2</v>
      </c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53"/>
      <c r="Y13" s="53"/>
      <c r="Z13" s="54"/>
      <c r="AA13" s="17"/>
      <c r="AB13" s="17"/>
    </row>
    <row r="14" spans="1:28" s="8" customFormat="1" ht="15">
      <c r="A14" s="27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2"/>
      <c r="N14" s="24"/>
      <c r="O14" s="26"/>
      <c r="P14" s="31"/>
      <c r="Q14" s="31"/>
      <c r="R14" s="52"/>
      <c r="S14" s="34"/>
      <c r="T14" s="53"/>
      <c r="U14" s="53"/>
      <c r="V14" s="53"/>
      <c r="W14" s="53"/>
      <c r="X14" s="53"/>
      <c r="Y14" s="53"/>
      <c r="Z14" s="54"/>
      <c r="AA14" s="17"/>
      <c r="AB14" s="17"/>
    </row>
    <row r="15" spans="1:28" ht="12.75" customHeight="1">
      <c r="A15" s="185" t="s">
        <v>3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84" t="s">
        <v>1</v>
      </c>
      <c r="M15" s="184" t="s">
        <v>4</v>
      </c>
      <c r="N15" s="102" t="s">
        <v>5</v>
      </c>
      <c r="O15" s="184" t="s">
        <v>54</v>
      </c>
      <c r="P15" s="186" t="s">
        <v>6</v>
      </c>
      <c r="Q15" s="103" t="s">
        <v>7</v>
      </c>
      <c r="R15" s="104" t="s">
        <v>8</v>
      </c>
      <c r="S15" s="105"/>
      <c r="T15" s="106" t="s">
        <v>7</v>
      </c>
      <c r="U15" s="107" t="s">
        <v>8</v>
      </c>
      <c r="V15" s="106"/>
      <c r="W15" s="187" t="s">
        <v>12</v>
      </c>
      <c r="X15" s="182" t="s">
        <v>8</v>
      </c>
      <c r="Y15" s="183"/>
      <c r="Z15" s="30"/>
      <c r="AA15" s="30"/>
      <c r="AB15" s="30"/>
    </row>
    <row r="16" spans="1:28" ht="15">
      <c r="A16" s="185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83"/>
      <c r="M16" s="183"/>
      <c r="N16" s="102" t="s">
        <v>0</v>
      </c>
      <c r="O16" s="183"/>
      <c r="P16" s="186"/>
      <c r="Q16" s="103" t="s">
        <v>9</v>
      </c>
      <c r="R16" s="104" t="s">
        <v>10</v>
      </c>
      <c r="S16" s="105" t="s">
        <v>11</v>
      </c>
      <c r="T16" s="106" t="s">
        <v>9</v>
      </c>
      <c r="U16" s="107" t="s">
        <v>10</v>
      </c>
      <c r="V16" s="106" t="s">
        <v>11</v>
      </c>
      <c r="W16" s="188"/>
      <c r="X16" s="108" t="s">
        <v>10</v>
      </c>
      <c r="Y16" s="108" t="s">
        <v>11</v>
      </c>
      <c r="Z16" s="30"/>
      <c r="AA16" s="30"/>
      <c r="AB16" s="30"/>
    </row>
    <row r="17" spans="1:35" ht="13.5">
      <c r="A17" s="91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109"/>
      <c r="N17" s="87"/>
      <c r="O17" s="87"/>
      <c r="P17" s="110"/>
      <c r="Q17" s="111"/>
      <c r="R17" s="112"/>
      <c r="S17" s="113"/>
      <c r="T17" s="114"/>
      <c r="U17" s="114"/>
      <c r="V17" s="114"/>
      <c r="W17" s="96"/>
      <c r="X17" s="114"/>
      <c r="Y17" s="114"/>
      <c r="Z17" s="30"/>
      <c r="AA17" s="30"/>
      <c r="AB17" s="30"/>
    </row>
    <row r="18" spans="1:35" s="139" customFormat="1" ht="28.5" customHeight="1">
      <c r="A18" s="129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1" t="s">
        <v>106</v>
      </c>
      <c r="N18" s="130"/>
      <c r="O18" s="130"/>
      <c r="P18" s="132"/>
      <c r="Q18" s="133"/>
      <c r="R18" s="134"/>
      <c r="S18" s="135"/>
      <c r="T18" s="136"/>
      <c r="U18" s="136"/>
      <c r="V18" s="136"/>
      <c r="W18" s="137"/>
      <c r="X18" s="136"/>
      <c r="Y18" s="136"/>
      <c r="Z18" s="138"/>
      <c r="AA18" s="138"/>
      <c r="AB18" s="138"/>
    </row>
    <row r="19" spans="1:35" ht="30.75" customHeight="1">
      <c r="A19" s="86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8"/>
      <c r="M19" s="89" t="s">
        <v>67</v>
      </c>
      <c r="N19" s="90"/>
      <c r="O19" s="91"/>
      <c r="P19" s="92"/>
      <c r="Q19" s="93"/>
      <c r="R19" s="94"/>
      <c r="S19" s="95"/>
      <c r="T19" s="96"/>
      <c r="U19" s="96"/>
      <c r="V19" s="96"/>
      <c r="W19" s="97"/>
      <c r="X19" s="96"/>
      <c r="Y19" s="98"/>
      <c r="Z19" s="27"/>
      <c r="AA19" s="44"/>
      <c r="AB19" s="44"/>
      <c r="AC19" s="9"/>
      <c r="AD19" s="12"/>
      <c r="AE19" s="13"/>
      <c r="AF19" s="13"/>
      <c r="AG19" s="13"/>
      <c r="AH19" s="14"/>
      <c r="AI19" s="13"/>
    </row>
    <row r="20" spans="1:35" ht="31.5" customHeight="1">
      <c r="A20" s="86">
        <v>1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8" t="s">
        <v>132</v>
      </c>
      <c r="M20" s="99" t="s">
        <v>61</v>
      </c>
      <c r="N20" s="90" t="s">
        <v>62</v>
      </c>
      <c r="O20" s="91" t="s">
        <v>63</v>
      </c>
      <c r="P20" s="100">
        <v>50</v>
      </c>
      <c r="Q20" s="96">
        <v>60</v>
      </c>
      <c r="R20" s="96">
        <f>P20*Q20</f>
        <v>3000</v>
      </c>
      <c r="S20" s="97"/>
      <c r="T20" s="96">
        <f>Q20/340.75</f>
        <v>0.17608217168011739</v>
      </c>
      <c r="U20" s="96"/>
      <c r="V20" s="96"/>
      <c r="W20" s="119">
        <v>1.65</v>
      </c>
      <c r="X20" s="118">
        <f>P20*W20</f>
        <v>82.5</v>
      </c>
      <c r="Y20" s="98"/>
      <c r="Z20" s="27"/>
      <c r="AA20" s="58">
        <f>30+20</f>
        <v>50</v>
      </c>
      <c r="AB20" s="44"/>
      <c r="AC20" s="9"/>
      <c r="AD20" s="12"/>
      <c r="AE20" s="13"/>
      <c r="AF20" s="13"/>
      <c r="AG20" s="13"/>
      <c r="AH20" s="14"/>
      <c r="AI20" s="13"/>
    </row>
    <row r="21" spans="1:35" ht="15">
      <c r="A21" s="86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8"/>
      <c r="M21" s="89"/>
      <c r="N21" s="90"/>
      <c r="O21" s="91"/>
      <c r="P21" s="100"/>
      <c r="Q21" s="96"/>
      <c r="R21" s="96"/>
      <c r="S21" s="97"/>
      <c r="T21" s="96"/>
      <c r="U21" s="96"/>
      <c r="V21" s="96"/>
      <c r="W21" s="119"/>
      <c r="X21" s="118"/>
      <c r="Y21" s="98"/>
      <c r="Z21" s="27"/>
      <c r="AA21" s="44"/>
      <c r="AB21" s="44"/>
      <c r="AC21" s="9"/>
      <c r="AD21" s="12"/>
      <c r="AE21" s="13"/>
      <c r="AF21" s="13"/>
      <c r="AG21" s="13"/>
      <c r="AH21" s="14"/>
      <c r="AI21" s="13"/>
    </row>
    <row r="22" spans="1:35" ht="81.75" customHeight="1">
      <c r="A22" s="86">
        <v>2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8" t="s">
        <v>64</v>
      </c>
      <c r="M22" s="99" t="s">
        <v>65</v>
      </c>
      <c r="N22" s="90" t="s">
        <v>62</v>
      </c>
      <c r="O22" s="91" t="s">
        <v>63</v>
      </c>
      <c r="P22" s="100">
        <v>20</v>
      </c>
      <c r="Q22" s="96">
        <v>60</v>
      </c>
      <c r="R22" s="96">
        <f>P22*Q22</f>
        <v>1200</v>
      </c>
      <c r="S22" s="97"/>
      <c r="T22" s="96">
        <f>Q22/340.75</f>
        <v>0.17608217168011739</v>
      </c>
      <c r="U22" s="96"/>
      <c r="V22" s="96"/>
      <c r="W22" s="119">
        <v>2.5499999999999998</v>
      </c>
      <c r="X22" s="118">
        <f>P22*W22</f>
        <v>51</v>
      </c>
      <c r="Y22" s="98"/>
      <c r="Z22" s="27"/>
      <c r="AA22" s="35"/>
      <c r="AB22" s="44"/>
      <c r="AC22" s="9"/>
      <c r="AD22" s="12"/>
      <c r="AE22" s="13"/>
      <c r="AF22" s="13"/>
      <c r="AG22" s="13"/>
      <c r="AH22" s="14"/>
      <c r="AI22" s="13"/>
    </row>
    <row r="23" spans="1:35" ht="16.5" customHeight="1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8"/>
      <c r="M23" s="99"/>
      <c r="N23" s="90"/>
      <c r="O23" s="91"/>
      <c r="P23" s="100"/>
      <c r="Q23" s="96"/>
      <c r="R23" s="96"/>
      <c r="S23" s="97"/>
      <c r="T23" s="96"/>
      <c r="U23" s="96"/>
      <c r="V23" s="96"/>
      <c r="W23" s="119"/>
      <c r="X23" s="118"/>
      <c r="Y23" s="144">
        <f>SUM(X19:X22)</f>
        <v>133.5</v>
      </c>
      <c r="Z23" s="27"/>
      <c r="AA23" s="35"/>
      <c r="AB23" s="44"/>
      <c r="AC23" s="9"/>
      <c r="AD23" s="12"/>
      <c r="AE23" s="13"/>
      <c r="AF23" s="13"/>
      <c r="AG23" s="13"/>
      <c r="AH23" s="14"/>
      <c r="AI23" s="13"/>
    </row>
    <row r="24" spans="1:35" ht="30.75" customHeight="1">
      <c r="A24" s="86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8"/>
      <c r="M24" s="89" t="s">
        <v>66</v>
      </c>
      <c r="N24" s="90"/>
      <c r="O24" s="91"/>
      <c r="P24" s="92"/>
      <c r="Q24" s="93"/>
      <c r="R24" s="94"/>
      <c r="S24" s="95"/>
      <c r="T24" s="96"/>
      <c r="U24" s="96"/>
      <c r="V24" s="96"/>
      <c r="W24" s="97"/>
      <c r="X24" s="96"/>
      <c r="Y24" s="98"/>
      <c r="Z24" s="27"/>
      <c r="AA24" s="44"/>
      <c r="AB24" s="44"/>
      <c r="AC24" s="9"/>
      <c r="AD24" s="12"/>
      <c r="AE24" s="13"/>
      <c r="AF24" s="13"/>
      <c r="AG24" s="13"/>
      <c r="AH24" s="14"/>
      <c r="AI24" s="13"/>
    </row>
    <row r="25" spans="1:35" s="153" customFormat="1" ht="43.5" customHeight="1">
      <c r="A25" s="86">
        <v>3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6" t="s">
        <v>129</v>
      </c>
      <c r="M25" s="154" t="s">
        <v>130</v>
      </c>
      <c r="N25" s="91" t="s">
        <v>131</v>
      </c>
      <c r="O25" s="91" t="s">
        <v>63</v>
      </c>
      <c r="P25" s="100">
        <v>20</v>
      </c>
      <c r="Q25" s="101">
        <v>6500</v>
      </c>
      <c r="R25" s="96">
        <f>P25*Q25</f>
        <v>130000</v>
      </c>
      <c r="S25" s="97"/>
      <c r="T25" s="96">
        <f>Q25/340.75</f>
        <v>19.075568598679382</v>
      </c>
      <c r="U25" s="96"/>
      <c r="V25" s="96"/>
      <c r="W25" s="119">
        <v>126</v>
      </c>
      <c r="X25" s="118">
        <f>P25*W25</f>
        <v>2520</v>
      </c>
      <c r="Y25" s="98"/>
      <c r="Z25" s="30"/>
      <c r="AA25" s="44"/>
      <c r="AB25" s="44"/>
      <c r="AC25" s="149"/>
      <c r="AD25" s="150"/>
      <c r="AE25" s="151"/>
      <c r="AF25" s="151"/>
      <c r="AG25" s="151"/>
      <c r="AH25" s="152"/>
      <c r="AI25" s="151"/>
    </row>
    <row r="26" spans="1:35" s="153" customFormat="1" ht="15.75" customHeight="1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6"/>
      <c r="M26" s="154"/>
      <c r="N26" s="91"/>
      <c r="O26" s="91"/>
      <c r="P26" s="100"/>
      <c r="Q26" s="101"/>
      <c r="R26" s="96"/>
      <c r="S26" s="97"/>
      <c r="T26" s="96"/>
      <c r="U26" s="96"/>
      <c r="V26" s="96"/>
      <c r="W26" s="119"/>
      <c r="X26" s="118"/>
      <c r="Y26" s="98"/>
      <c r="Z26" s="30"/>
      <c r="AA26" s="44"/>
      <c r="AB26" s="44"/>
      <c r="AC26" s="149"/>
      <c r="AD26" s="150"/>
      <c r="AE26" s="151"/>
      <c r="AF26" s="151"/>
      <c r="AG26" s="151"/>
      <c r="AH26" s="152"/>
      <c r="AI26" s="151"/>
    </row>
    <row r="27" spans="1:35" ht="27.75" customHeight="1">
      <c r="A27" s="86">
        <v>4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8" t="s">
        <v>68</v>
      </c>
      <c r="M27" s="99" t="s">
        <v>69</v>
      </c>
      <c r="N27" s="90" t="s">
        <v>70</v>
      </c>
      <c r="O27" s="91" t="s">
        <v>45</v>
      </c>
      <c r="P27" s="100">
        <v>50</v>
      </c>
      <c r="Q27" s="101">
        <v>6500</v>
      </c>
      <c r="R27" s="96">
        <f>P27*Q27</f>
        <v>325000</v>
      </c>
      <c r="S27" s="97"/>
      <c r="T27" s="96">
        <f>Q27/340.75</f>
        <v>19.075568598679382</v>
      </c>
      <c r="U27" s="96"/>
      <c r="V27" s="96"/>
      <c r="W27" s="119">
        <v>9.6</v>
      </c>
      <c r="X27" s="118">
        <f>P27*W27</f>
        <v>480</v>
      </c>
      <c r="Y27" s="98"/>
      <c r="Z27" s="30"/>
      <c r="AA27" s="44"/>
      <c r="AB27" s="44"/>
      <c r="AC27" s="9"/>
      <c r="AD27" s="12"/>
      <c r="AE27" s="13"/>
      <c r="AF27" s="13"/>
      <c r="AG27" s="13"/>
      <c r="AH27" s="14"/>
      <c r="AI27" s="13"/>
    </row>
    <row r="28" spans="1:35" ht="15" customHeight="1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8"/>
      <c r="M28" s="99"/>
      <c r="N28" s="90"/>
      <c r="O28" s="90"/>
      <c r="P28" s="100"/>
      <c r="Q28" s="101"/>
      <c r="R28" s="96"/>
      <c r="S28" s="97"/>
      <c r="T28" s="96"/>
      <c r="U28" s="96"/>
      <c r="V28" s="96"/>
      <c r="W28" s="119"/>
      <c r="X28" s="118"/>
      <c r="Y28" s="98"/>
      <c r="Z28" s="30"/>
      <c r="AA28" s="44"/>
      <c r="AB28" s="44"/>
      <c r="AC28" s="9"/>
      <c r="AD28" s="12"/>
      <c r="AE28" s="13"/>
      <c r="AF28" s="13"/>
      <c r="AG28" s="13"/>
      <c r="AH28" s="14"/>
      <c r="AI28" s="13"/>
    </row>
    <row r="29" spans="1:35" ht="31.5" customHeight="1">
      <c r="A29" s="86">
        <v>5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8" t="s">
        <v>71</v>
      </c>
      <c r="M29" s="99" t="s">
        <v>72</v>
      </c>
      <c r="N29" s="90" t="s">
        <v>73</v>
      </c>
      <c r="O29" s="91" t="s">
        <v>27</v>
      </c>
      <c r="P29" s="100">
        <v>50</v>
      </c>
      <c r="Q29" s="101">
        <v>6500</v>
      </c>
      <c r="R29" s="96">
        <f>P29*Q29</f>
        <v>325000</v>
      </c>
      <c r="S29" s="97"/>
      <c r="T29" s="96">
        <f>Q29/340.75</f>
        <v>19.075568598679382</v>
      </c>
      <c r="U29" s="96"/>
      <c r="V29" s="96"/>
      <c r="W29" s="119">
        <v>13.8</v>
      </c>
      <c r="X29" s="118">
        <f>P29*W29</f>
        <v>690</v>
      </c>
      <c r="Y29" s="98"/>
      <c r="Z29" s="30"/>
      <c r="AA29" s="35"/>
      <c r="AB29" s="44"/>
      <c r="AC29" s="9"/>
      <c r="AD29" s="12"/>
      <c r="AE29" s="13"/>
      <c r="AF29" s="13"/>
      <c r="AG29" s="13"/>
      <c r="AH29" s="14"/>
      <c r="AI29" s="13"/>
    </row>
    <row r="30" spans="1:35" ht="16.5" customHeigh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8"/>
      <c r="M30" s="99"/>
      <c r="N30" s="90"/>
      <c r="O30" s="91"/>
      <c r="P30" s="100"/>
      <c r="Q30" s="101"/>
      <c r="R30" s="96"/>
      <c r="S30" s="97"/>
      <c r="T30" s="96"/>
      <c r="U30" s="96"/>
      <c r="V30" s="96"/>
      <c r="W30" s="119"/>
      <c r="X30" s="118"/>
      <c r="Y30" s="144">
        <f>SUM(X24:X29)</f>
        <v>3690</v>
      </c>
      <c r="Z30" s="30"/>
      <c r="AA30" s="35"/>
      <c r="AB30" s="44"/>
      <c r="AC30" s="9"/>
      <c r="AD30" s="12"/>
      <c r="AE30" s="13"/>
      <c r="AF30" s="13"/>
      <c r="AG30" s="13"/>
      <c r="AH30" s="14"/>
      <c r="AI30" s="13"/>
    </row>
    <row r="31" spans="1:35" ht="45.75" customHeight="1">
      <c r="A31" s="86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8"/>
      <c r="M31" s="89" t="s">
        <v>30</v>
      </c>
      <c r="N31" s="90"/>
      <c r="O31" s="91"/>
      <c r="P31" s="92"/>
      <c r="Q31" s="93"/>
      <c r="R31" s="94"/>
      <c r="S31" s="95"/>
      <c r="T31" s="96"/>
      <c r="U31" s="96"/>
      <c r="V31" s="96"/>
      <c r="W31" s="97"/>
      <c r="X31" s="96"/>
      <c r="Y31" s="98"/>
      <c r="Z31" s="27"/>
      <c r="AA31" s="44"/>
      <c r="AB31" s="44"/>
      <c r="AC31" s="9"/>
      <c r="AD31" s="12"/>
      <c r="AE31" s="13"/>
      <c r="AF31" s="13"/>
      <c r="AG31" s="13"/>
      <c r="AH31" s="14"/>
      <c r="AI31" s="13"/>
    </row>
    <row r="32" spans="1:35" ht="31.5" customHeight="1">
      <c r="A32" s="86">
        <v>6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8" t="s">
        <v>42</v>
      </c>
      <c r="M32" s="99" t="s">
        <v>43</v>
      </c>
      <c r="N32" s="90" t="s">
        <v>44</v>
      </c>
      <c r="O32" s="91" t="s">
        <v>45</v>
      </c>
      <c r="P32" s="100">
        <v>100</v>
      </c>
      <c r="Q32" s="96">
        <v>60</v>
      </c>
      <c r="R32" s="96">
        <f>P32*Q32</f>
        <v>6000</v>
      </c>
      <c r="S32" s="97"/>
      <c r="T32" s="96">
        <f>Q32/340.75</f>
        <v>0.17608217168011739</v>
      </c>
      <c r="U32" s="96"/>
      <c r="V32" s="96"/>
      <c r="W32" s="119">
        <v>1</v>
      </c>
      <c r="X32" s="118">
        <f>P32*W32</f>
        <v>100</v>
      </c>
      <c r="Y32" s="98"/>
      <c r="Z32" s="27"/>
      <c r="AA32" s="58"/>
      <c r="AB32" s="44"/>
      <c r="AC32" s="9"/>
      <c r="AD32" s="12"/>
      <c r="AE32" s="13"/>
      <c r="AF32" s="13"/>
      <c r="AG32" s="13"/>
      <c r="AH32" s="14"/>
      <c r="AI32" s="13"/>
    </row>
    <row r="33" spans="1:35" ht="15">
      <c r="A33" s="86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8"/>
      <c r="M33" s="89"/>
      <c r="N33" s="90"/>
      <c r="O33" s="91"/>
      <c r="P33" s="100"/>
      <c r="Q33" s="96"/>
      <c r="R33" s="96"/>
      <c r="S33" s="97"/>
      <c r="T33" s="96"/>
      <c r="U33" s="96"/>
      <c r="V33" s="96"/>
      <c r="W33" s="119"/>
      <c r="X33" s="118"/>
      <c r="Y33" s="98"/>
      <c r="Z33" s="27"/>
      <c r="AA33" s="44"/>
      <c r="AB33" s="44"/>
      <c r="AC33" s="9"/>
      <c r="AD33" s="12"/>
      <c r="AE33" s="13"/>
      <c r="AF33" s="13"/>
      <c r="AG33" s="13"/>
      <c r="AH33" s="14"/>
      <c r="AI33" s="13"/>
    </row>
    <row r="34" spans="1:35" ht="42" customHeight="1">
      <c r="A34" s="86">
        <v>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8" t="s">
        <v>46</v>
      </c>
      <c r="M34" s="99" t="s">
        <v>47</v>
      </c>
      <c r="N34" s="90" t="s">
        <v>48</v>
      </c>
      <c r="O34" s="91" t="s">
        <v>27</v>
      </c>
      <c r="P34" s="100">
        <v>450</v>
      </c>
      <c r="Q34" s="96">
        <v>60</v>
      </c>
      <c r="R34" s="96">
        <f>P34*Q34</f>
        <v>27000</v>
      </c>
      <c r="S34" s="97"/>
      <c r="T34" s="96">
        <f>Q34/340.75</f>
        <v>0.17608217168011739</v>
      </c>
      <c r="U34" s="96"/>
      <c r="V34" s="96"/>
      <c r="W34" s="119">
        <v>1.1499999999999999</v>
      </c>
      <c r="X34" s="118">
        <f>P34*W34</f>
        <v>517.5</v>
      </c>
      <c r="Y34" s="98"/>
      <c r="Z34" s="27"/>
      <c r="AA34" s="35"/>
      <c r="AB34" s="44"/>
      <c r="AC34" s="9"/>
      <c r="AD34" s="12"/>
      <c r="AE34" s="13"/>
      <c r="AF34" s="13"/>
      <c r="AG34" s="13"/>
      <c r="AH34" s="14"/>
      <c r="AI34" s="13"/>
    </row>
    <row r="35" spans="1:35" ht="15" customHeight="1">
      <c r="A35" s="86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/>
      <c r="M35" s="99"/>
      <c r="N35" s="90"/>
      <c r="O35" s="91"/>
      <c r="P35" s="100"/>
      <c r="Q35" s="96"/>
      <c r="R35" s="96"/>
      <c r="S35" s="97"/>
      <c r="T35" s="96"/>
      <c r="U35" s="96"/>
      <c r="V35" s="96"/>
      <c r="W35" s="119"/>
      <c r="X35" s="118"/>
      <c r="Y35" s="98"/>
      <c r="Z35" s="27"/>
      <c r="AA35" s="44"/>
      <c r="AB35" s="44"/>
      <c r="AC35" s="9"/>
      <c r="AD35" s="12"/>
      <c r="AE35" s="13"/>
      <c r="AF35" s="13"/>
      <c r="AG35" s="13"/>
      <c r="AH35" s="14"/>
      <c r="AI35" s="13"/>
    </row>
    <row r="36" spans="1:35" ht="27.75" customHeight="1">
      <c r="A36" s="86">
        <v>8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8" t="s">
        <v>24</v>
      </c>
      <c r="M36" s="99" t="s">
        <v>29</v>
      </c>
      <c r="N36" s="90" t="s">
        <v>22</v>
      </c>
      <c r="O36" s="91" t="s">
        <v>27</v>
      </c>
      <c r="P36" s="100">
        <v>4500</v>
      </c>
      <c r="Q36" s="101">
        <v>6500</v>
      </c>
      <c r="R36" s="96">
        <f>P36*Q36</f>
        <v>29250000</v>
      </c>
      <c r="S36" s="97"/>
      <c r="T36" s="96">
        <f>Q36/340.75</f>
        <v>19.075568598679382</v>
      </c>
      <c r="U36" s="96"/>
      <c r="V36" s="96"/>
      <c r="W36" s="119">
        <v>0.45</v>
      </c>
      <c r="X36" s="118">
        <f>P36*W36</f>
        <v>2025</v>
      </c>
      <c r="Y36" s="98"/>
      <c r="Z36" s="30"/>
      <c r="AA36" s="44"/>
      <c r="AB36" s="44"/>
      <c r="AC36" s="9"/>
      <c r="AD36" s="12"/>
      <c r="AE36" s="13"/>
      <c r="AF36" s="13"/>
      <c r="AG36" s="13"/>
      <c r="AH36" s="14"/>
      <c r="AI36" s="13"/>
    </row>
    <row r="37" spans="1:35" ht="15" customHeight="1">
      <c r="A37" s="86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  <c r="M37" s="99"/>
      <c r="N37" s="90"/>
      <c r="O37" s="90"/>
      <c r="P37" s="100"/>
      <c r="Q37" s="101"/>
      <c r="R37" s="96"/>
      <c r="S37" s="97"/>
      <c r="T37" s="96"/>
      <c r="U37" s="96"/>
      <c r="V37" s="96"/>
      <c r="W37" s="119"/>
      <c r="X37" s="118"/>
      <c r="Y37" s="98"/>
      <c r="Z37" s="30"/>
      <c r="AA37" s="44"/>
      <c r="AB37" s="44"/>
      <c r="AC37" s="9"/>
      <c r="AD37" s="12"/>
      <c r="AE37" s="13"/>
      <c r="AF37" s="13"/>
      <c r="AG37" s="13"/>
      <c r="AH37" s="14"/>
      <c r="AI37" s="13"/>
    </row>
    <row r="38" spans="1:35" ht="69" customHeight="1">
      <c r="A38" s="86">
        <v>9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8" t="s">
        <v>74</v>
      </c>
      <c r="M38" s="99" t="s">
        <v>75</v>
      </c>
      <c r="N38" s="90" t="s">
        <v>76</v>
      </c>
      <c r="O38" s="91" t="s">
        <v>27</v>
      </c>
      <c r="P38" s="100">
        <v>4500</v>
      </c>
      <c r="Q38" s="101">
        <v>6500</v>
      </c>
      <c r="R38" s="96">
        <f>P38*Q38</f>
        <v>29250000</v>
      </c>
      <c r="S38" s="97"/>
      <c r="T38" s="96">
        <f>Q38/340.75</f>
        <v>19.075568598679382</v>
      </c>
      <c r="U38" s="96"/>
      <c r="V38" s="96"/>
      <c r="W38" s="119">
        <v>8.6999999999999993</v>
      </c>
      <c r="X38" s="118">
        <f>P38*W38</f>
        <v>39150</v>
      </c>
      <c r="Y38" s="98"/>
      <c r="Z38" s="30"/>
      <c r="AA38" s="35"/>
      <c r="AB38" s="44"/>
      <c r="AC38" s="9"/>
      <c r="AD38" s="12"/>
      <c r="AE38" s="13"/>
      <c r="AF38" s="13"/>
      <c r="AG38" s="13"/>
      <c r="AH38" s="14"/>
      <c r="AI38" s="13"/>
    </row>
    <row r="39" spans="1:35" ht="15.75" customHeight="1">
      <c r="A39" s="8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8"/>
      <c r="M39" s="99"/>
      <c r="N39" s="90"/>
      <c r="O39" s="91"/>
      <c r="P39" s="100"/>
      <c r="Q39" s="101"/>
      <c r="R39" s="96"/>
      <c r="S39" s="97"/>
      <c r="T39" s="96"/>
      <c r="U39" s="96"/>
      <c r="V39" s="96"/>
      <c r="W39" s="119"/>
      <c r="X39" s="118"/>
      <c r="Y39" s="144">
        <f>SUM(X31:X38)</f>
        <v>41792.5</v>
      </c>
      <c r="Z39" s="30"/>
      <c r="AA39" s="35"/>
      <c r="AB39" s="44"/>
      <c r="AC39" s="9"/>
      <c r="AD39" s="12"/>
      <c r="AE39" s="13"/>
      <c r="AF39" s="13"/>
      <c r="AG39" s="13"/>
      <c r="AH39" s="14"/>
      <c r="AI39" s="13"/>
    </row>
    <row r="40" spans="1:35" ht="30.75" customHeight="1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8"/>
      <c r="M40" s="89" t="s">
        <v>77</v>
      </c>
      <c r="N40" s="90"/>
      <c r="O40" s="91"/>
      <c r="P40" s="92"/>
      <c r="Q40" s="93"/>
      <c r="R40" s="94"/>
      <c r="S40" s="95"/>
      <c r="T40" s="96"/>
      <c r="U40" s="96"/>
      <c r="V40" s="96"/>
      <c r="W40" s="97"/>
      <c r="X40" s="96"/>
      <c r="Y40" s="98"/>
      <c r="Z40" s="27"/>
      <c r="AA40" s="44"/>
      <c r="AB40" s="44"/>
      <c r="AC40" s="9"/>
      <c r="AD40" s="12"/>
      <c r="AE40" s="13"/>
      <c r="AF40" s="13"/>
      <c r="AG40" s="13"/>
      <c r="AH40" s="14"/>
      <c r="AI40" s="13"/>
    </row>
    <row r="41" spans="1:35" ht="15" customHeight="1">
      <c r="A41" s="86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8" t="s">
        <v>187</v>
      </c>
      <c r="M41" s="127" t="s">
        <v>186</v>
      </c>
      <c r="N41" s="90"/>
      <c r="O41" s="90"/>
      <c r="P41" s="100"/>
      <c r="Q41" s="101"/>
      <c r="R41" s="96"/>
      <c r="S41" s="97"/>
      <c r="T41" s="96"/>
      <c r="U41" s="96"/>
      <c r="V41" s="96"/>
      <c r="W41" s="119"/>
      <c r="X41" s="118"/>
      <c r="Y41" s="98"/>
      <c r="Z41" s="30"/>
      <c r="AA41" s="44"/>
      <c r="AB41" s="44"/>
      <c r="AC41" s="9"/>
      <c r="AD41" s="12"/>
      <c r="AE41" s="13"/>
      <c r="AF41" s="13"/>
      <c r="AG41" s="13"/>
      <c r="AH41" s="14"/>
      <c r="AI41" s="13"/>
    </row>
    <row r="42" spans="1:35" ht="56.25" customHeight="1">
      <c r="A42" s="86">
        <v>10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8" t="s">
        <v>185</v>
      </c>
      <c r="M42" s="99" t="s">
        <v>101</v>
      </c>
      <c r="N42" s="90" t="s">
        <v>102</v>
      </c>
      <c r="O42" s="91" t="s">
        <v>45</v>
      </c>
      <c r="P42" s="100">
        <v>200</v>
      </c>
      <c r="Q42" s="101">
        <v>6500</v>
      </c>
      <c r="R42" s="96">
        <f>P42*Q42</f>
        <v>1300000</v>
      </c>
      <c r="S42" s="97"/>
      <c r="T42" s="96">
        <f>Q42/340.75</f>
        <v>19.075568598679382</v>
      </c>
      <c r="U42" s="96"/>
      <c r="V42" s="96"/>
      <c r="W42" s="119">
        <v>2.5</v>
      </c>
      <c r="X42" s="118">
        <f>P42*W42</f>
        <v>500</v>
      </c>
      <c r="Y42" s="98"/>
      <c r="Z42" s="30"/>
      <c r="AA42" s="44"/>
      <c r="AB42" s="44"/>
      <c r="AC42" s="9"/>
      <c r="AD42" s="12"/>
      <c r="AE42" s="13"/>
      <c r="AF42" s="13"/>
      <c r="AG42" s="13"/>
      <c r="AH42" s="14"/>
      <c r="AI42" s="13"/>
    </row>
    <row r="43" spans="1:35" ht="15" customHeight="1">
      <c r="A43" s="86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8"/>
      <c r="M43" s="127"/>
      <c r="N43" s="90"/>
      <c r="O43" s="90"/>
      <c r="P43" s="100"/>
      <c r="Q43" s="101"/>
      <c r="R43" s="96"/>
      <c r="S43" s="97"/>
      <c r="T43" s="96"/>
      <c r="U43" s="96"/>
      <c r="V43" s="96"/>
      <c r="W43" s="119"/>
      <c r="X43" s="118"/>
      <c r="Y43" s="98"/>
      <c r="Z43" s="30"/>
      <c r="AA43" s="44"/>
      <c r="AB43" s="44"/>
      <c r="AC43" s="9"/>
      <c r="AD43" s="12"/>
      <c r="AE43" s="13"/>
      <c r="AF43" s="13"/>
      <c r="AG43" s="13"/>
      <c r="AH43" s="14"/>
      <c r="AI43" s="13"/>
    </row>
    <row r="44" spans="1:35" ht="57.75" customHeight="1">
      <c r="A44" s="86">
        <v>11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8"/>
      <c r="M44" s="99" t="s">
        <v>103</v>
      </c>
      <c r="N44" s="90" t="s">
        <v>104</v>
      </c>
      <c r="O44" s="91" t="s">
        <v>45</v>
      </c>
      <c r="P44" s="100">
        <v>150</v>
      </c>
      <c r="Q44" s="101">
        <v>6500</v>
      </c>
      <c r="R44" s="96">
        <f>P44*Q44</f>
        <v>975000</v>
      </c>
      <c r="S44" s="97"/>
      <c r="T44" s="96">
        <f>Q44/340.75</f>
        <v>19.075568598679382</v>
      </c>
      <c r="U44" s="96"/>
      <c r="V44" s="96"/>
      <c r="W44" s="119">
        <v>10</v>
      </c>
      <c r="X44" s="118">
        <f>P44*W44</f>
        <v>1500</v>
      </c>
      <c r="Y44" s="98"/>
      <c r="Z44" s="30"/>
      <c r="AA44" s="44"/>
      <c r="AB44" s="44"/>
      <c r="AC44" s="9"/>
      <c r="AD44" s="12"/>
      <c r="AE44" s="13"/>
      <c r="AF44" s="13"/>
      <c r="AG44" s="13"/>
      <c r="AH44" s="14"/>
      <c r="AI44" s="13"/>
    </row>
    <row r="45" spans="1:35" ht="15" customHeight="1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8"/>
      <c r="M45" s="127"/>
      <c r="N45" s="90"/>
      <c r="O45" s="90"/>
      <c r="P45" s="100"/>
      <c r="Q45" s="101"/>
      <c r="R45" s="96"/>
      <c r="S45" s="97"/>
      <c r="T45" s="96"/>
      <c r="U45" s="96"/>
      <c r="V45" s="96"/>
      <c r="W45" s="119"/>
      <c r="X45" s="118"/>
      <c r="Y45" s="98"/>
      <c r="Z45" s="30"/>
      <c r="AA45" s="44"/>
      <c r="AB45" s="44"/>
      <c r="AC45" s="9"/>
      <c r="AD45" s="12"/>
      <c r="AE45" s="13"/>
      <c r="AF45" s="13"/>
      <c r="AG45" s="13"/>
      <c r="AH45" s="14"/>
      <c r="AI45" s="13"/>
    </row>
    <row r="46" spans="1:35" ht="31.5" customHeight="1">
      <c r="A46" s="86">
        <v>12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8"/>
      <c r="M46" s="99" t="s">
        <v>105</v>
      </c>
      <c r="N46" s="90" t="s">
        <v>104</v>
      </c>
      <c r="O46" s="91" t="s">
        <v>95</v>
      </c>
      <c r="P46" s="100">
        <v>45</v>
      </c>
      <c r="Q46" s="101">
        <v>6500</v>
      </c>
      <c r="R46" s="96">
        <f>P46*Q46</f>
        <v>292500</v>
      </c>
      <c r="S46" s="97"/>
      <c r="T46" s="96">
        <f>Q46/340.75</f>
        <v>19.075568598679382</v>
      </c>
      <c r="U46" s="96"/>
      <c r="V46" s="96"/>
      <c r="W46" s="119">
        <v>23.4</v>
      </c>
      <c r="X46" s="118">
        <f>P46*W46</f>
        <v>1053</v>
      </c>
      <c r="Y46" s="98"/>
      <c r="Z46" s="30"/>
      <c r="AA46" s="44"/>
      <c r="AB46" s="44"/>
      <c r="AC46" s="9"/>
      <c r="AD46" s="12"/>
      <c r="AE46" s="13"/>
      <c r="AF46" s="13"/>
      <c r="AG46" s="13"/>
      <c r="AH46" s="14"/>
      <c r="AI46" s="13"/>
    </row>
    <row r="47" spans="1:35" ht="15" customHeight="1">
      <c r="A47" s="86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8"/>
      <c r="M47" s="127" t="s">
        <v>78</v>
      </c>
      <c r="N47" s="90"/>
      <c r="O47" s="90"/>
      <c r="P47" s="100"/>
      <c r="Q47" s="101"/>
      <c r="R47" s="96"/>
      <c r="S47" s="97"/>
      <c r="T47" s="96"/>
      <c r="U47" s="96"/>
      <c r="V47" s="96"/>
      <c r="W47" s="119"/>
      <c r="X47" s="118"/>
      <c r="Y47" s="98"/>
      <c r="Z47" s="30"/>
      <c r="AA47" s="44"/>
      <c r="AB47" s="44"/>
      <c r="AC47" s="9"/>
      <c r="AD47" s="12"/>
      <c r="AE47" s="13"/>
      <c r="AF47" s="13"/>
      <c r="AG47" s="13"/>
      <c r="AH47" s="14"/>
      <c r="AI47" s="13"/>
    </row>
    <row r="48" spans="1:35" ht="31.5" customHeight="1">
      <c r="A48" s="86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8" t="s">
        <v>79</v>
      </c>
      <c r="M48" s="99" t="s">
        <v>80</v>
      </c>
      <c r="N48" s="90"/>
      <c r="O48" s="91"/>
      <c r="P48" s="100"/>
      <c r="Q48" s="101">
        <v>6500</v>
      </c>
      <c r="R48" s="96">
        <f>P48*Q48</f>
        <v>0</v>
      </c>
      <c r="S48" s="97"/>
      <c r="T48" s="96">
        <f>Q48/340.75</f>
        <v>19.075568598679382</v>
      </c>
      <c r="U48" s="96"/>
      <c r="V48" s="96"/>
      <c r="W48" s="119"/>
      <c r="X48" s="118">
        <f>P48*W48</f>
        <v>0</v>
      </c>
      <c r="Y48" s="98"/>
      <c r="Z48" s="30"/>
      <c r="AA48" s="44"/>
      <c r="AB48" s="44"/>
      <c r="AC48" s="9"/>
      <c r="AD48" s="12"/>
      <c r="AE48" s="13"/>
      <c r="AF48" s="13"/>
      <c r="AG48" s="13"/>
      <c r="AH48" s="14"/>
      <c r="AI48" s="13"/>
    </row>
    <row r="49" spans="1:35" ht="70.5" customHeight="1">
      <c r="A49" s="86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8" t="s">
        <v>81</v>
      </c>
      <c r="M49" s="99" t="s">
        <v>82</v>
      </c>
      <c r="N49" s="90"/>
      <c r="O49" s="91"/>
      <c r="P49" s="100"/>
      <c r="Q49" s="101">
        <v>6500</v>
      </c>
      <c r="R49" s="96">
        <f>P49*Q49</f>
        <v>0</v>
      </c>
      <c r="S49" s="97"/>
      <c r="T49" s="96">
        <f>Q49/340.75</f>
        <v>19.075568598679382</v>
      </c>
      <c r="U49" s="96"/>
      <c r="V49" s="96"/>
      <c r="W49" s="119"/>
      <c r="X49" s="118">
        <f>P49*W49</f>
        <v>0</v>
      </c>
      <c r="Y49" s="98"/>
      <c r="Z49" s="30"/>
      <c r="AA49" s="44"/>
      <c r="AB49" s="44"/>
      <c r="AC49" s="9"/>
      <c r="AD49" s="12"/>
      <c r="AE49" s="13"/>
      <c r="AF49" s="13"/>
      <c r="AG49" s="13"/>
      <c r="AH49" s="14"/>
      <c r="AI49" s="13"/>
    </row>
    <row r="50" spans="1:35" ht="84.75" customHeight="1">
      <c r="A50" s="86">
        <v>13</v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8" t="s">
        <v>83</v>
      </c>
      <c r="M50" s="99" t="s">
        <v>84</v>
      </c>
      <c r="N50" s="90" t="s">
        <v>89</v>
      </c>
      <c r="O50" s="91" t="s">
        <v>27</v>
      </c>
      <c r="P50" s="100">
        <v>8</v>
      </c>
      <c r="Q50" s="101">
        <v>6500</v>
      </c>
      <c r="R50" s="96">
        <f>P50*Q50</f>
        <v>52000</v>
      </c>
      <c r="S50" s="97"/>
      <c r="T50" s="96">
        <f>Q50/340.75</f>
        <v>19.075568598679382</v>
      </c>
      <c r="U50" s="96"/>
      <c r="V50" s="96"/>
      <c r="W50" s="119">
        <v>133</v>
      </c>
      <c r="X50" s="118">
        <f>P50*W50</f>
        <v>1064</v>
      </c>
      <c r="Y50" s="98"/>
      <c r="Z50" s="30"/>
      <c r="AA50" s="44"/>
      <c r="AB50" s="44"/>
      <c r="AC50" s="9"/>
      <c r="AD50" s="12"/>
      <c r="AE50" s="13"/>
      <c r="AF50" s="13"/>
      <c r="AG50" s="13"/>
      <c r="AH50" s="14"/>
      <c r="AI50" s="13"/>
    </row>
    <row r="51" spans="1:35" ht="15" customHeight="1">
      <c r="A51" s="86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8"/>
      <c r="M51" s="127"/>
      <c r="N51" s="90"/>
      <c r="O51" s="90"/>
      <c r="P51" s="100"/>
      <c r="Q51" s="101"/>
      <c r="R51" s="96"/>
      <c r="S51" s="97"/>
      <c r="T51" s="96"/>
      <c r="U51" s="96"/>
      <c r="V51" s="96"/>
      <c r="W51" s="119"/>
      <c r="X51" s="118"/>
      <c r="Y51" s="98"/>
      <c r="Z51" s="30"/>
      <c r="AA51" s="44"/>
      <c r="AB51" s="44"/>
      <c r="AC51" s="9"/>
      <c r="AD51" s="12"/>
      <c r="AE51" s="13"/>
      <c r="AF51" s="13"/>
      <c r="AG51" s="13"/>
      <c r="AH51" s="14"/>
      <c r="AI51" s="13"/>
    </row>
    <row r="52" spans="1:35" ht="32.25" customHeight="1">
      <c r="A52" s="86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8" t="s">
        <v>85</v>
      </c>
      <c r="M52" s="99" t="s">
        <v>87</v>
      </c>
      <c r="N52" s="90"/>
      <c r="O52" s="91"/>
      <c r="P52" s="100"/>
      <c r="Q52" s="101">
        <v>6500</v>
      </c>
      <c r="R52" s="96">
        <f>P52*Q52</f>
        <v>0</v>
      </c>
      <c r="S52" s="97"/>
      <c r="T52" s="96">
        <f>Q52/340.75</f>
        <v>19.075568598679382</v>
      </c>
      <c r="U52" s="96"/>
      <c r="V52" s="96"/>
      <c r="W52" s="119"/>
      <c r="X52" s="118">
        <f>P52*W52</f>
        <v>0</v>
      </c>
      <c r="Y52" s="98"/>
      <c r="Z52" s="30"/>
      <c r="AA52" s="44"/>
      <c r="AB52" s="44"/>
      <c r="AC52" s="9"/>
      <c r="AD52" s="12"/>
      <c r="AE52" s="13"/>
      <c r="AF52" s="13"/>
      <c r="AG52" s="13"/>
      <c r="AH52" s="14"/>
      <c r="AI52" s="13"/>
    </row>
    <row r="53" spans="1:35" ht="15" customHeight="1">
      <c r="A53" s="86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8"/>
      <c r="M53" s="127"/>
      <c r="N53" s="90"/>
      <c r="O53" s="90"/>
      <c r="P53" s="100"/>
      <c r="Q53" s="101"/>
      <c r="R53" s="96"/>
      <c r="S53" s="97"/>
      <c r="T53" s="96"/>
      <c r="U53" s="96"/>
      <c r="V53" s="96"/>
      <c r="W53" s="119"/>
      <c r="X53" s="118"/>
      <c r="Y53" s="98"/>
      <c r="Z53" s="30"/>
      <c r="AA53" s="44"/>
      <c r="AB53" s="44"/>
      <c r="AC53" s="9"/>
      <c r="AD53" s="12"/>
      <c r="AE53" s="13"/>
      <c r="AF53" s="13"/>
      <c r="AG53" s="13"/>
      <c r="AH53" s="14"/>
      <c r="AI53" s="13"/>
    </row>
    <row r="54" spans="1:35" ht="31.5" customHeight="1">
      <c r="A54" s="86">
        <v>14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8" t="s">
        <v>86</v>
      </c>
      <c r="M54" s="99" t="s">
        <v>88</v>
      </c>
      <c r="N54" s="90" t="s">
        <v>89</v>
      </c>
      <c r="O54" s="91" t="s">
        <v>95</v>
      </c>
      <c r="P54" s="100">
        <v>15</v>
      </c>
      <c r="Q54" s="101">
        <v>6500</v>
      </c>
      <c r="R54" s="96">
        <f>P54*Q54</f>
        <v>97500</v>
      </c>
      <c r="S54" s="97"/>
      <c r="T54" s="96">
        <f>Q54/340.75</f>
        <v>19.075568598679382</v>
      </c>
      <c r="U54" s="96"/>
      <c r="V54" s="96"/>
      <c r="W54" s="119">
        <v>53.7</v>
      </c>
      <c r="X54" s="118">
        <f>P54*W54</f>
        <v>805.5</v>
      </c>
      <c r="Y54" s="98"/>
      <c r="Z54" s="30"/>
      <c r="AA54" s="44"/>
      <c r="AB54" s="44"/>
      <c r="AC54" s="9"/>
      <c r="AD54" s="12"/>
      <c r="AE54" s="13"/>
      <c r="AF54" s="13"/>
      <c r="AG54" s="13"/>
      <c r="AH54" s="14"/>
      <c r="AI54" s="13"/>
    </row>
    <row r="55" spans="1:35" ht="15" customHeight="1">
      <c r="A55" s="86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8"/>
      <c r="M55" s="127"/>
      <c r="N55" s="90"/>
      <c r="O55" s="90"/>
      <c r="P55" s="100"/>
      <c r="Q55" s="101"/>
      <c r="R55" s="96"/>
      <c r="S55" s="97"/>
      <c r="T55" s="96"/>
      <c r="U55" s="96"/>
      <c r="V55" s="96"/>
      <c r="W55" s="119"/>
      <c r="X55" s="118"/>
      <c r="Y55" s="98"/>
      <c r="Z55" s="30"/>
      <c r="AA55" s="44"/>
      <c r="AB55" s="44"/>
      <c r="AC55" s="9"/>
      <c r="AD55" s="12"/>
      <c r="AE55" s="13"/>
      <c r="AF55" s="13"/>
      <c r="AG55" s="13"/>
      <c r="AH55" s="14"/>
      <c r="AI55" s="13"/>
    </row>
    <row r="56" spans="1:35" ht="19.5" customHeight="1">
      <c r="A56" s="86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8" t="s">
        <v>90</v>
      </c>
      <c r="M56" s="99" t="s">
        <v>91</v>
      </c>
      <c r="N56" s="90"/>
      <c r="O56" s="91"/>
      <c r="P56" s="100"/>
      <c r="Q56" s="101">
        <v>6500</v>
      </c>
      <c r="R56" s="96">
        <f>P56*Q56</f>
        <v>0</v>
      </c>
      <c r="S56" s="97"/>
      <c r="T56" s="96">
        <f>Q56/340.75</f>
        <v>19.075568598679382</v>
      </c>
      <c r="U56" s="96"/>
      <c r="V56" s="96"/>
      <c r="W56" s="119"/>
      <c r="X56" s="118">
        <f>P56*W56</f>
        <v>0</v>
      </c>
      <c r="Y56" s="98"/>
      <c r="Z56" s="30"/>
      <c r="AA56" s="44"/>
      <c r="AB56" s="44"/>
      <c r="AC56" s="9"/>
      <c r="AD56" s="12"/>
      <c r="AE56" s="13"/>
      <c r="AF56" s="13"/>
      <c r="AG56" s="13"/>
      <c r="AH56" s="14"/>
      <c r="AI56" s="13"/>
    </row>
    <row r="57" spans="1:35" ht="15" customHeight="1">
      <c r="A57" s="86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8"/>
      <c r="M57" s="127"/>
      <c r="N57" s="90"/>
      <c r="O57" s="90"/>
      <c r="P57" s="100"/>
      <c r="Q57" s="101"/>
      <c r="R57" s="96"/>
      <c r="S57" s="97"/>
      <c r="T57" s="96"/>
      <c r="U57" s="96"/>
      <c r="V57" s="96"/>
      <c r="W57" s="119"/>
      <c r="X57" s="118"/>
      <c r="Y57" s="98"/>
      <c r="Z57" s="30"/>
      <c r="AA57" s="44"/>
      <c r="AB57" s="44"/>
      <c r="AC57" s="9"/>
      <c r="AD57" s="12"/>
      <c r="AE57" s="13"/>
      <c r="AF57" s="13"/>
      <c r="AG57" s="13"/>
      <c r="AH57" s="14"/>
      <c r="AI57" s="13"/>
    </row>
    <row r="58" spans="1:35" ht="45" customHeight="1">
      <c r="A58" s="86">
        <v>15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8" t="s">
        <v>92</v>
      </c>
      <c r="M58" s="99" t="s">
        <v>93</v>
      </c>
      <c r="N58" s="90" t="s">
        <v>94</v>
      </c>
      <c r="O58" s="91" t="s">
        <v>95</v>
      </c>
      <c r="P58" s="100">
        <v>21</v>
      </c>
      <c r="Q58" s="101">
        <v>6500</v>
      </c>
      <c r="R58" s="96">
        <f>P58*Q58</f>
        <v>136500</v>
      </c>
      <c r="S58" s="97"/>
      <c r="T58" s="96">
        <f>Q58/340.75</f>
        <v>19.075568598679382</v>
      </c>
      <c r="U58" s="96"/>
      <c r="V58" s="96"/>
      <c r="W58" s="119">
        <v>31.1</v>
      </c>
      <c r="X58" s="118">
        <f>P58*W58</f>
        <v>653.1</v>
      </c>
      <c r="Y58" s="98"/>
      <c r="Z58" s="30"/>
      <c r="AA58" s="44"/>
      <c r="AB58" s="44"/>
      <c r="AC58" s="9"/>
      <c r="AD58" s="12"/>
      <c r="AE58" s="13"/>
      <c r="AF58" s="13"/>
      <c r="AG58" s="13"/>
      <c r="AH58" s="14"/>
      <c r="AI58" s="13"/>
    </row>
    <row r="59" spans="1:35" ht="15" customHeight="1">
      <c r="A59" s="86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8"/>
      <c r="M59" s="127"/>
      <c r="N59" s="90"/>
      <c r="O59" s="90"/>
      <c r="P59" s="100"/>
      <c r="Q59" s="101"/>
      <c r="R59" s="96"/>
      <c r="S59" s="97"/>
      <c r="T59" s="96"/>
      <c r="U59" s="96"/>
      <c r="V59" s="96"/>
      <c r="W59" s="119"/>
      <c r="X59" s="118"/>
      <c r="Y59" s="98"/>
      <c r="Z59" s="30"/>
      <c r="AA59" s="44"/>
      <c r="AB59" s="44"/>
      <c r="AC59" s="9"/>
      <c r="AD59" s="12"/>
      <c r="AE59" s="13"/>
      <c r="AF59" s="13"/>
      <c r="AG59" s="13"/>
      <c r="AH59" s="14"/>
      <c r="AI59" s="13"/>
    </row>
    <row r="60" spans="1:35" ht="58.5" customHeight="1">
      <c r="A60" s="86">
        <v>16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8" t="s">
        <v>96</v>
      </c>
      <c r="M60" s="99" t="s">
        <v>97</v>
      </c>
      <c r="N60" s="90" t="s">
        <v>94</v>
      </c>
      <c r="O60" s="91" t="s">
        <v>95</v>
      </c>
      <c r="P60" s="100">
        <v>6</v>
      </c>
      <c r="Q60" s="101">
        <v>6500</v>
      </c>
      <c r="R60" s="96">
        <f>P60*Q60</f>
        <v>39000</v>
      </c>
      <c r="S60" s="97"/>
      <c r="T60" s="96">
        <f>Q60/340.75</f>
        <v>19.075568598679382</v>
      </c>
      <c r="U60" s="96"/>
      <c r="V60" s="96"/>
      <c r="W60" s="119">
        <v>49.3</v>
      </c>
      <c r="X60" s="118">
        <f>P60*W60</f>
        <v>295.79999999999995</v>
      </c>
      <c r="Y60" s="98"/>
      <c r="Z60" s="30"/>
      <c r="AA60" s="44"/>
      <c r="AB60" s="44"/>
      <c r="AC60" s="9"/>
      <c r="AD60" s="12"/>
      <c r="AE60" s="13"/>
      <c r="AF60" s="13"/>
      <c r="AG60" s="13"/>
      <c r="AH60" s="14"/>
      <c r="AI60" s="13"/>
    </row>
    <row r="61" spans="1:35" ht="15" customHeight="1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8"/>
      <c r="M61" s="128" t="s">
        <v>98</v>
      </c>
      <c r="N61" s="90"/>
      <c r="O61" s="90"/>
      <c r="P61" s="100"/>
      <c r="Q61" s="101"/>
      <c r="R61" s="96"/>
      <c r="S61" s="97"/>
      <c r="T61" s="96"/>
      <c r="U61" s="96"/>
      <c r="V61" s="96"/>
      <c r="W61" s="119"/>
      <c r="X61" s="118"/>
      <c r="Y61" s="98"/>
      <c r="Z61" s="30"/>
      <c r="AA61" s="44"/>
      <c r="AB61" s="44"/>
      <c r="AC61" s="9"/>
      <c r="AD61" s="12"/>
      <c r="AE61" s="13"/>
      <c r="AF61" s="13"/>
      <c r="AG61" s="13"/>
      <c r="AH61" s="14"/>
      <c r="AI61" s="13"/>
    </row>
    <row r="62" spans="1:35" ht="21" customHeight="1">
      <c r="A62" s="86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8" t="s">
        <v>99</v>
      </c>
      <c r="M62" s="99" t="s">
        <v>100</v>
      </c>
      <c r="N62" s="90"/>
      <c r="O62" s="91"/>
      <c r="P62" s="100"/>
      <c r="Q62" s="101">
        <v>6500</v>
      </c>
      <c r="R62" s="96">
        <f>P62*Q62</f>
        <v>0</v>
      </c>
      <c r="S62" s="97"/>
      <c r="T62" s="96">
        <f>Q62/340.75</f>
        <v>19.075568598679382</v>
      </c>
      <c r="U62" s="96"/>
      <c r="V62" s="96"/>
      <c r="W62" s="119"/>
      <c r="X62" s="118">
        <f>P62*W62</f>
        <v>0</v>
      </c>
      <c r="Y62" s="98"/>
      <c r="Z62" s="30"/>
      <c r="AA62" s="44"/>
      <c r="AB62" s="44"/>
      <c r="AC62" s="9"/>
      <c r="AD62" s="12"/>
      <c r="AE62" s="13"/>
      <c r="AF62" s="13"/>
      <c r="AG62" s="13"/>
      <c r="AH62" s="14"/>
      <c r="AI62" s="13"/>
    </row>
    <row r="63" spans="1:35" ht="15" customHeight="1">
      <c r="A63" s="86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8"/>
      <c r="M63" s="127"/>
      <c r="N63" s="90"/>
      <c r="O63" s="90"/>
      <c r="P63" s="100"/>
      <c r="Q63" s="101"/>
      <c r="R63" s="96"/>
      <c r="S63" s="97"/>
      <c r="T63" s="96"/>
      <c r="U63" s="96"/>
      <c r="V63" s="96"/>
      <c r="W63" s="119"/>
      <c r="X63" s="118"/>
      <c r="Y63" s="98"/>
      <c r="Z63" s="30"/>
      <c r="AA63" s="44"/>
      <c r="AB63" s="44"/>
      <c r="AC63" s="9"/>
      <c r="AD63" s="12"/>
      <c r="AE63" s="13"/>
      <c r="AF63" s="13"/>
      <c r="AG63" s="13"/>
      <c r="AH63" s="14"/>
      <c r="AI63" s="13"/>
    </row>
    <row r="64" spans="1:35" ht="31.5" customHeight="1">
      <c r="A64" s="86">
        <v>17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8" t="s">
        <v>50</v>
      </c>
      <c r="M64" s="99" t="s">
        <v>51</v>
      </c>
      <c r="N64" s="90" t="s">
        <v>52</v>
      </c>
      <c r="O64" s="91" t="s">
        <v>27</v>
      </c>
      <c r="P64" s="100">
        <v>500</v>
      </c>
      <c r="Q64" s="101">
        <v>6500</v>
      </c>
      <c r="R64" s="96">
        <f>P64*Q64</f>
        <v>3250000</v>
      </c>
      <c r="S64" s="97"/>
      <c r="T64" s="96">
        <f>Q64/340.75</f>
        <v>19.075568598679382</v>
      </c>
      <c r="U64" s="96"/>
      <c r="V64" s="96"/>
      <c r="W64" s="119">
        <v>3.8</v>
      </c>
      <c r="X64" s="118">
        <f>P64*W64</f>
        <v>1900</v>
      </c>
      <c r="Y64" s="98"/>
      <c r="Z64" s="30"/>
      <c r="AA64" s="44"/>
      <c r="AB64" s="44"/>
      <c r="AC64" s="9"/>
      <c r="AD64" s="12"/>
      <c r="AE64" s="13"/>
      <c r="AF64" s="13"/>
      <c r="AG64" s="13"/>
      <c r="AH64" s="14"/>
      <c r="AI64" s="13"/>
    </row>
    <row r="65" spans="1:35" ht="16.5" customHeight="1">
      <c r="A65" s="86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8"/>
      <c r="M65" s="99"/>
      <c r="N65" s="90"/>
      <c r="O65" s="91"/>
      <c r="P65" s="100"/>
      <c r="Q65" s="101"/>
      <c r="R65" s="96"/>
      <c r="S65" s="97"/>
      <c r="T65" s="96"/>
      <c r="U65" s="96"/>
      <c r="V65" s="96"/>
      <c r="W65" s="119"/>
      <c r="X65" s="118"/>
      <c r="Y65" s="144">
        <f>SUM(X40:X64)</f>
        <v>7771.4000000000005</v>
      </c>
      <c r="Z65" s="30"/>
      <c r="AA65" s="44"/>
      <c r="AB65" s="44"/>
      <c r="AC65" s="9"/>
      <c r="AD65" s="12"/>
      <c r="AE65" s="13"/>
      <c r="AF65" s="13"/>
      <c r="AG65" s="13"/>
      <c r="AH65" s="14"/>
      <c r="AI65" s="13"/>
    </row>
    <row r="66" spans="1:35" ht="16.5" customHeight="1">
      <c r="A66" s="86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8"/>
      <c r="M66" s="146" t="s">
        <v>133</v>
      </c>
      <c r="N66" s="90"/>
      <c r="O66" s="91"/>
      <c r="P66" s="100"/>
      <c r="Q66" s="101"/>
      <c r="R66" s="96"/>
      <c r="S66" s="97"/>
      <c r="T66" s="96"/>
      <c r="U66" s="96"/>
      <c r="V66" s="96"/>
      <c r="W66" s="119"/>
      <c r="X66" s="118"/>
      <c r="Y66" s="145">
        <f>SUM(Y65,Y39,Y30,Y23)</f>
        <v>53387.4</v>
      </c>
      <c r="Z66" s="30"/>
      <c r="AA66" s="44"/>
      <c r="AB66" s="44"/>
      <c r="AC66" s="9"/>
      <c r="AD66" s="12"/>
      <c r="AE66" s="13"/>
      <c r="AF66" s="13"/>
      <c r="AG66" s="13"/>
      <c r="AH66" s="14"/>
      <c r="AI66" s="13"/>
    </row>
    <row r="67" spans="1:35" ht="9.75" customHeight="1">
      <c r="A67" s="86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8"/>
      <c r="M67" s="146"/>
      <c r="N67" s="90"/>
      <c r="O67" s="91"/>
      <c r="P67" s="100"/>
      <c r="Q67" s="101"/>
      <c r="R67" s="96"/>
      <c r="S67" s="97"/>
      <c r="T67" s="96"/>
      <c r="U67" s="96"/>
      <c r="V67" s="96"/>
      <c r="W67" s="119"/>
      <c r="X67" s="118"/>
      <c r="Y67" s="145"/>
      <c r="Z67" s="30"/>
      <c r="AA67" s="44"/>
      <c r="AB67" s="44"/>
      <c r="AC67" s="9"/>
      <c r="AD67" s="12"/>
      <c r="AE67" s="13"/>
      <c r="AF67" s="13"/>
      <c r="AG67" s="13"/>
      <c r="AH67" s="14"/>
      <c r="AI67" s="13"/>
    </row>
    <row r="68" spans="1:35" s="139" customFormat="1" ht="28.5" customHeight="1">
      <c r="A68" s="129"/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1" t="s">
        <v>107</v>
      </c>
      <c r="N68" s="130"/>
      <c r="O68" s="130"/>
      <c r="P68" s="132"/>
      <c r="Q68" s="133"/>
      <c r="R68" s="134"/>
      <c r="S68" s="135"/>
      <c r="T68" s="136"/>
      <c r="U68" s="136"/>
      <c r="V68" s="136"/>
      <c r="W68" s="137"/>
      <c r="X68" s="136"/>
      <c r="Y68" s="136"/>
      <c r="Z68" s="138"/>
      <c r="AA68" s="138"/>
      <c r="AB68" s="138"/>
    </row>
    <row r="69" spans="1:35" ht="45.75" customHeight="1">
      <c r="A69" s="86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8">
        <v>60</v>
      </c>
      <c r="M69" s="89" t="s">
        <v>108</v>
      </c>
      <c r="N69" s="90"/>
      <c r="O69" s="91"/>
      <c r="P69" s="92"/>
      <c r="Q69" s="93"/>
      <c r="R69" s="94"/>
      <c r="S69" s="95"/>
      <c r="T69" s="96"/>
      <c r="U69" s="96"/>
      <c r="V69" s="96"/>
      <c r="W69" s="97"/>
      <c r="X69" s="96"/>
      <c r="Y69" s="98"/>
      <c r="Z69" s="27"/>
      <c r="AA69" s="44"/>
      <c r="AB69" s="44"/>
      <c r="AC69" s="9"/>
      <c r="AD69" s="12"/>
      <c r="AE69" s="13"/>
      <c r="AF69" s="13"/>
      <c r="AG69" s="13"/>
      <c r="AH69" s="14"/>
      <c r="AI69" s="13"/>
    </row>
    <row r="70" spans="1:35" ht="30" customHeight="1">
      <c r="A70" s="86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8" t="s">
        <v>109</v>
      </c>
      <c r="M70" s="127" t="s">
        <v>110</v>
      </c>
      <c r="N70" s="90"/>
      <c r="O70" s="91"/>
      <c r="P70" s="92"/>
      <c r="Q70" s="93"/>
      <c r="R70" s="94"/>
      <c r="S70" s="95"/>
      <c r="T70" s="96"/>
      <c r="U70" s="96"/>
      <c r="V70" s="96"/>
      <c r="W70" s="97"/>
      <c r="X70" s="96"/>
      <c r="Y70" s="98"/>
      <c r="Z70" s="27"/>
      <c r="AA70" s="44"/>
      <c r="AB70" s="44"/>
      <c r="AC70" s="9"/>
      <c r="AD70" s="12"/>
      <c r="AE70" s="13"/>
      <c r="AF70" s="13"/>
      <c r="AG70" s="13"/>
      <c r="AH70" s="14"/>
      <c r="AI70" s="13"/>
    </row>
    <row r="71" spans="1:35" s="153" customFormat="1" ht="31.5" customHeight="1">
      <c r="A71" s="86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8" t="s">
        <v>134</v>
      </c>
      <c r="M71" s="148" t="s">
        <v>135</v>
      </c>
      <c r="N71" s="90"/>
      <c r="O71" s="91"/>
      <c r="P71" s="100"/>
      <c r="Q71" s="101">
        <v>6500</v>
      </c>
      <c r="R71" s="96">
        <f>P71*Q71</f>
        <v>0</v>
      </c>
      <c r="S71" s="97"/>
      <c r="T71" s="96">
        <f>Q71/340.75</f>
        <v>19.075568598679382</v>
      </c>
      <c r="U71" s="96"/>
      <c r="V71" s="96"/>
      <c r="W71" s="119"/>
      <c r="X71" s="118">
        <f>P71*W71</f>
        <v>0</v>
      </c>
      <c r="Y71" s="98"/>
      <c r="Z71" s="30"/>
      <c r="AA71" s="44"/>
      <c r="AB71" s="44"/>
      <c r="AC71" s="149"/>
      <c r="AD71" s="150"/>
      <c r="AE71" s="151"/>
      <c r="AF71" s="151"/>
      <c r="AG71" s="151"/>
      <c r="AH71" s="152"/>
      <c r="AI71" s="151"/>
    </row>
    <row r="72" spans="1:35" s="153" customFormat="1" ht="163.5" customHeight="1">
      <c r="A72" s="86">
        <v>18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6" t="s">
        <v>136</v>
      </c>
      <c r="M72" s="154" t="s">
        <v>137</v>
      </c>
      <c r="N72" s="155" t="s">
        <v>138</v>
      </c>
      <c r="O72" s="156" t="s">
        <v>95</v>
      </c>
      <c r="P72" s="100">
        <v>1</v>
      </c>
      <c r="Q72" s="101">
        <v>6500</v>
      </c>
      <c r="R72" s="96">
        <f>P72*Q72</f>
        <v>6500</v>
      </c>
      <c r="S72" s="97"/>
      <c r="T72" s="96">
        <f>Q72/340.75</f>
        <v>19.075568598679382</v>
      </c>
      <c r="U72" s="96"/>
      <c r="V72" s="96"/>
      <c r="W72" s="119">
        <v>5500</v>
      </c>
      <c r="X72" s="118">
        <f>P72*W72</f>
        <v>5500</v>
      </c>
      <c r="Y72" s="98"/>
      <c r="Z72" s="30"/>
      <c r="AA72" s="44"/>
      <c r="AB72" s="44"/>
      <c r="AC72" s="149"/>
      <c r="AD72" s="150"/>
      <c r="AE72" s="151"/>
      <c r="AF72" s="151"/>
      <c r="AG72" s="151"/>
      <c r="AH72" s="152"/>
      <c r="AI72" s="151"/>
    </row>
    <row r="73" spans="1:35" s="153" customFormat="1" ht="15" customHeight="1">
      <c r="A73" s="86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8"/>
      <c r="M73" s="127"/>
      <c r="N73" s="90"/>
      <c r="O73" s="90"/>
      <c r="P73" s="100"/>
      <c r="Q73" s="101"/>
      <c r="R73" s="96"/>
      <c r="S73" s="97"/>
      <c r="T73" s="96"/>
      <c r="U73" s="96"/>
      <c r="V73" s="96"/>
      <c r="W73" s="119"/>
      <c r="X73" s="118"/>
      <c r="Y73" s="98"/>
      <c r="Z73" s="30"/>
      <c r="AA73" s="44"/>
      <c r="AB73" s="44"/>
      <c r="AC73" s="149"/>
      <c r="AD73" s="150"/>
      <c r="AE73" s="151"/>
      <c r="AF73" s="151"/>
      <c r="AG73" s="151"/>
      <c r="AH73" s="152"/>
      <c r="AI73" s="151"/>
    </row>
    <row r="74" spans="1:35" s="153" customFormat="1" ht="84" customHeight="1">
      <c r="A74" s="86">
        <v>19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6" t="s">
        <v>139</v>
      </c>
      <c r="M74" s="154" t="s">
        <v>140</v>
      </c>
      <c r="N74" s="155" t="s">
        <v>138</v>
      </c>
      <c r="O74" s="156" t="s">
        <v>95</v>
      </c>
      <c r="P74" s="100">
        <v>2</v>
      </c>
      <c r="Q74" s="101">
        <v>6500</v>
      </c>
      <c r="R74" s="96">
        <f>P74*Q74</f>
        <v>13000</v>
      </c>
      <c r="S74" s="97"/>
      <c r="T74" s="96">
        <f>Q74/340.75</f>
        <v>19.075568598679382</v>
      </c>
      <c r="U74" s="96"/>
      <c r="V74" s="96"/>
      <c r="W74" s="119">
        <v>800</v>
      </c>
      <c r="X74" s="118">
        <f>P74*W74</f>
        <v>1600</v>
      </c>
      <c r="Y74" s="98"/>
      <c r="Z74" s="30"/>
      <c r="AA74" s="44"/>
      <c r="AB74" s="44"/>
      <c r="AC74" s="149"/>
      <c r="AD74" s="150"/>
      <c r="AE74" s="151"/>
      <c r="AF74" s="151"/>
      <c r="AG74" s="151"/>
      <c r="AH74" s="152"/>
      <c r="AI74" s="151"/>
    </row>
    <row r="75" spans="1:35" s="153" customFormat="1" ht="15" customHeight="1">
      <c r="A75" s="86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8"/>
      <c r="M75" s="127"/>
      <c r="N75" s="90"/>
      <c r="O75" s="90"/>
      <c r="P75" s="100"/>
      <c r="Q75" s="101"/>
      <c r="R75" s="96"/>
      <c r="S75" s="97"/>
      <c r="T75" s="96"/>
      <c r="U75" s="96"/>
      <c r="V75" s="96"/>
      <c r="W75" s="119"/>
      <c r="X75" s="118"/>
      <c r="Y75" s="98"/>
      <c r="Z75" s="30"/>
      <c r="AA75" s="44"/>
      <c r="AB75" s="44"/>
      <c r="AC75" s="149"/>
      <c r="AD75" s="150"/>
      <c r="AE75" s="151"/>
      <c r="AF75" s="151"/>
      <c r="AG75" s="151"/>
      <c r="AH75" s="152"/>
      <c r="AI75" s="151"/>
    </row>
    <row r="76" spans="1:35" s="153" customFormat="1" ht="57.75" customHeight="1">
      <c r="A76" s="86">
        <v>20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6" t="s">
        <v>141</v>
      </c>
      <c r="M76" s="154" t="s">
        <v>142</v>
      </c>
      <c r="N76" s="155" t="s">
        <v>138</v>
      </c>
      <c r="O76" s="156" t="s">
        <v>95</v>
      </c>
      <c r="P76" s="100">
        <v>5</v>
      </c>
      <c r="Q76" s="101">
        <v>6500</v>
      </c>
      <c r="R76" s="96">
        <f>P76*Q76</f>
        <v>32500</v>
      </c>
      <c r="S76" s="97"/>
      <c r="T76" s="96">
        <f>Q76/340.75</f>
        <v>19.075568598679382</v>
      </c>
      <c r="U76" s="96"/>
      <c r="V76" s="96"/>
      <c r="W76" s="119">
        <v>750</v>
      </c>
      <c r="X76" s="118">
        <f>P76*W76</f>
        <v>3750</v>
      </c>
      <c r="Y76" s="98"/>
      <c r="Z76" s="30"/>
      <c r="AA76" s="44"/>
      <c r="AB76" s="44"/>
      <c r="AC76" s="149"/>
      <c r="AD76" s="150"/>
      <c r="AE76" s="151"/>
      <c r="AF76" s="151"/>
      <c r="AG76" s="151"/>
      <c r="AH76" s="152"/>
      <c r="AI76" s="151"/>
    </row>
    <row r="77" spans="1:35" s="153" customFormat="1" ht="15" customHeight="1">
      <c r="A77" s="86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8"/>
      <c r="M77" s="127"/>
      <c r="N77" s="90"/>
      <c r="O77" s="90"/>
      <c r="P77" s="100"/>
      <c r="Q77" s="101"/>
      <c r="R77" s="96"/>
      <c r="S77" s="97"/>
      <c r="T77" s="96"/>
      <c r="U77" s="96"/>
      <c r="V77" s="96"/>
      <c r="W77" s="119"/>
      <c r="X77" s="118"/>
      <c r="Y77" s="144">
        <f>SUM(X68:X76)</f>
        <v>10850</v>
      </c>
      <c r="Z77" s="30"/>
      <c r="AA77" s="44"/>
      <c r="AB77" s="44"/>
      <c r="AC77" s="149"/>
      <c r="AD77" s="150"/>
      <c r="AE77" s="151"/>
      <c r="AF77" s="151"/>
      <c r="AG77" s="151"/>
      <c r="AH77" s="152"/>
      <c r="AI77" s="151"/>
    </row>
    <row r="78" spans="1:35" s="153" customFormat="1" ht="31.5" customHeight="1">
      <c r="A78" s="86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8" t="s">
        <v>143</v>
      </c>
      <c r="M78" s="157" t="s">
        <v>144</v>
      </c>
      <c r="N78" s="90"/>
      <c r="O78" s="91"/>
      <c r="P78" s="100"/>
      <c r="Q78" s="101">
        <v>6500</v>
      </c>
      <c r="R78" s="96">
        <f>P78*Q78</f>
        <v>0</v>
      </c>
      <c r="S78" s="97"/>
      <c r="T78" s="96">
        <f>Q78/340.75</f>
        <v>19.075568598679382</v>
      </c>
      <c r="U78" s="96"/>
      <c r="V78" s="96"/>
      <c r="W78" s="119"/>
      <c r="X78" s="118">
        <f>P78*W78</f>
        <v>0</v>
      </c>
      <c r="Y78" s="98"/>
      <c r="Z78" s="30"/>
      <c r="AA78" s="44"/>
      <c r="AB78" s="44"/>
      <c r="AC78" s="149"/>
      <c r="AD78" s="150"/>
      <c r="AE78" s="151"/>
      <c r="AF78" s="151"/>
      <c r="AG78" s="151"/>
      <c r="AH78" s="152"/>
      <c r="AI78" s="151"/>
    </row>
    <row r="79" spans="1:35" s="153" customFormat="1" ht="72.75" customHeight="1">
      <c r="A79" s="86">
        <v>21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158" t="s">
        <v>145</v>
      </c>
      <c r="M79" s="154" t="s">
        <v>146</v>
      </c>
      <c r="N79" s="155" t="s">
        <v>138</v>
      </c>
      <c r="O79" s="156" t="s">
        <v>95</v>
      </c>
      <c r="P79" s="100">
        <v>4</v>
      </c>
      <c r="Q79" s="101">
        <v>6500</v>
      </c>
      <c r="R79" s="96">
        <f>P79*Q79</f>
        <v>26000</v>
      </c>
      <c r="S79" s="97"/>
      <c r="T79" s="96">
        <f>Q79/340.75</f>
        <v>19.075568598679382</v>
      </c>
      <c r="U79" s="96"/>
      <c r="V79" s="96"/>
      <c r="W79" s="119">
        <v>520</v>
      </c>
      <c r="X79" s="118">
        <f>P79*W79</f>
        <v>2080</v>
      </c>
      <c r="Y79" s="98"/>
      <c r="Z79" s="30"/>
      <c r="AA79" s="44"/>
      <c r="AB79" s="44"/>
      <c r="AC79" s="149"/>
      <c r="AD79" s="150"/>
      <c r="AE79" s="151"/>
      <c r="AF79" s="151"/>
      <c r="AG79" s="151"/>
      <c r="AH79" s="152"/>
      <c r="AI79" s="151"/>
    </row>
    <row r="80" spans="1:35" s="153" customFormat="1" ht="15" customHeight="1">
      <c r="A80" s="86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8"/>
      <c r="M80" s="127"/>
      <c r="N80" s="90"/>
      <c r="O80" s="90"/>
      <c r="P80" s="100"/>
      <c r="Q80" s="101"/>
      <c r="R80" s="96"/>
      <c r="S80" s="97"/>
      <c r="T80" s="96"/>
      <c r="U80" s="96"/>
      <c r="V80" s="96"/>
      <c r="W80" s="119"/>
      <c r="X80" s="118"/>
      <c r="Y80" s="98"/>
      <c r="Z80" s="30"/>
      <c r="AA80" s="44"/>
      <c r="AB80" s="44"/>
      <c r="AC80" s="149"/>
      <c r="AD80" s="150"/>
      <c r="AE80" s="151"/>
      <c r="AF80" s="151"/>
      <c r="AG80" s="151"/>
      <c r="AH80" s="152"/>
      <c r="AI80" s="151"/>
    </row>
    <row r="81" spans="1:35" s="153" customFormat="1" ht="55.5" customHeight="1">
      <c r="A81" s="86">
        <v>22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158" t="s">
        <v>147</v>
      </c>
      <c r="M81" s="154" t="s">
        <v>148</v>
      </c>
      <c r="N81" s="155" t="s">
        <v>138</v>
      </c>
      <c r="O81" s="156" t="s">
        <v>95</v>
      </c>
      <c r="P81" s="100">
        <v>2</v>
      </c>
      <c r="Q81" s="101">
        <v>6500</v>
      </c>
      <c r="R81" s="96">
        <f>P81*Q81</f>
        <v>13000</v>
      </c>
      <c r="S81" s="97"/>
      <c r="T81" s="96">
        <f>Q81/340.75</f>
        <v>19.075568598679382</v>
      </c>
      <c r="U81" s="96"/>
      <c r="V81" s="96"/>
      <c r="W81" s="119">
        <v>270</v>
      </c>
      <c r="X81" s="118">
        <f>P81*W81</f>
        <v>540</v>
      </c>
      <c r="Y81" s="98"/>
      <c r="Z81" s="30"/>
      <c r="AA81" s="44"/>
      <c r="AB81" s="44"/>
      <c r="AC81" s="149"/>
      <c r="AD81" s="150"/>
      <c r="AE81" s="151"/>
      <c r="AF81" s="151"/>
      <c r="AG81" s="151"/>
      <c r="AH81" s="152"/>
      <c r="AI81" s="151"/>
    </row>
    <row r="82" spans="1:35" s="153" customFormat="1" ht="15" customHeight="1">
      <c r="A82" s="86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8"/>
      <c r="M82" s="127"/>
      <c r="N82" s="90"/>
      <c r="O82" s="90"/>
      <c r="P82" s="100"/>
      <c r="Q82" s="101"/>
      <c r="R82" s="96"/>
      <c r="S82" s="97"/>
      <c r="T82" s="96"/>
      <c r="U82" s="96"/>
      <c r="V82" s="96"/>
      <c r="W82" s="119"/>
      <c r="X82" s="118"/>
      <c r="Y82" s="98"/>
      <c r="Z82" s="30"/>
      <c r="AA82" s="44"/>
      <c r="AB82" s="44"/>
      <c r="AC82" s="149"/>
      <c r="AD82" s="150"/>
      <c r="AE82" s="151"/>
      <c r="AF82" s="151"/>
      <c r="AG82" s="151"/>
      <c r="AH82" s="152"/>
      <c r="AI82" s="151"/>
    </row>
    <row r="83" spans="1:35" s="153" customFormat="1" ht="82.5" customHeight="1">
      <c r="A83" s="86">
        <v>23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158" t="s">
        <v>149</v>
      </c>
      <c r="M83" s="154" t="s">
        <v>150</v>
      </c>
      <c r="N83" s="155" t="s">
        <v>138</v>
      </c>
      <c r="O83" s="156" t="s">
        <v>95</v>
      </c>
      <c r="P83" s="100">
        <v>7</v>
      </c>
      <c r="Q83" s="101">
        <v>6500</v>
      </c>
      <c r="R83" s="96">
        <f>P83*Q83</f>
        <v>45500</v>
      </c>
      <c r="S83" s="97"/>
      <c r="T83" s="96">
        <f>Q83/340.75</f>
        <v>19.075568598679382</v>
      </c>
      <c r="U83" s="96"/>
      <c r="V83" s="96"/>
      <c r="W83" s="119">
        <v>750</v>
      </c>
      <c r="X83" s="118">
        <f>P83*W83</f>
        <v>5250</v>
      </c>
      <c r="Y83" s="98"/>
      <c r="Z83" s="30"/>
      <c r="AA83" s="44"/>
      <c r="AB83" s="44"/>
      <c r="AC83" s="149"/>
      <c r="AD83" s="150"/>
      <c r="AE83" s="151"/>
      <c r="AF83" s="151"/>
      <c r="AG83" s="151"/>
      <c r="AH83" s="152"/>
      <c r="AI83" s="151"/>
    </row>
    <row r="84" spans="1:35" s="153" customFormat="1" ht="15" customHeight="1">
      <c r="A84" s="86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8"/>
      <c r="M84" s="127"/>
      <c r="N84" s="90"/>
      <c r="O84" s="90"/>
      <c r="P84" s="100"/>
      <c r="Q84" s="101"/>
      <c r="R84" s="96"/>
      <c r="S84" s="97"/>
      <c r="T84" s="96"/>
      <c r="U84" s="96"/>
      <c r="V84" s="96"/>
      <c r="W84" s="119"/>
      <c r="X84" s="118"/>
      <c r="Y84" s="144"/>
      <c r="Z84" s="30"/>
      <c r="AA84" s="44"/>
      <c r="AB84" s="44"/>
      <c r="AC84" s="149"/>
      <c r="AD84" s="150"/>
      <c r="AE84" s="151"/>
      <c r="AF84" s="151"/>
      <c r="AG84" s="151"/>
      <c r="AH84" s="152"/>
      <c r="AI84" s="151"/>
    </row>
    <row r="85" spans="1:35" s="153" customFormat="1" ht="70.5" customHeight="1">
      <c r="A85" s="86">
        <v>24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158" t="s">
        <v>151</v>
      </c>
      <c r="M85" s="154" t="s">
        <v>152</v>
      </c>
      <c r="N85" s="155" t="s">
        <v>138</v>
      </c>
      <c r="O85" s="156" t="s">
        <v>95</v>
      </c>
      <c r="P85" s="100">
        <v>2</v>
      </c>
      <c r="Q85" s="101">
        <v>6500</v>
      </c>
      <c r="R85" s="96">
        <f>P85*Q85</f>
        <v>13000</v>
      </c>
      <c r="S85" s="97"/>
      <c r="T85" s="96">
        <f>Q85/340.75</f>
        <v>19.075568598679382</v>
      </c>
      <c r="U85" s="96"/>
      <c r="V85" s="96"/>
      <c r="W85" s="119">
        <v>480</v>
      </c>
      <c r="X85" s="118">
        <f>P85*W85</f>
        <v>960</v>
      </c>
      <c r="Y85" s="98"/>
      <c r="Z85" s="30"/>
      <c r="AA85" s="44"/>
      <c r="AB85" s="44"/>
      <c r="AC85" s="149"/>
      <c r="AD85" s="150"/>
      <c r="AE85" s="151"/>
      <c r="AF85" s="151"/>
      <c r="AG85" s="151"/>
      <c r="AH85" s="152"/>
      <c r="AI85" s="151"/>
    </row>
    <row r="86" spans="1:35" s="153" customFormat="1" ht="15" customHeight="1">
      <c r="A86" s="86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8"/>
      <c r="M86" s="127"/>
      <c r="N86" s="90"/>
      <c r="O86" s="90"/>
      <c r="P86" s="100"/>
      <c r="Q86" s="101"/>
      <c r="R86" s="96"/>
      <c r="S86" s="97"/>
      <c r="T86" s="96"/>
      <c r="U86" s="96"/>
      <c r="V86" s="96"/>
      <c r="W86" s="119"/>
      <c r="X86" s="118"/>
      <c r="Y86" s="98">
        <f>SUM(X78:X85)</f>
        <v>8830</v>
      </c>
      <c r="Z86" s="30"/>
      <c r="AA86" s="44"/>
      <c r="AB86" s="44"/>
      <c r="AC86" s="149"/>
      <c r="AD86" s="150"/>
      <c r="AE86" s="151"/>
      <c r="AF86" s="151"/>
      <c r="AG86" s="151"/>
      <c r="AH86" s="152"/>
      <c r="AI86" s="151"/>
    </row>
    <row r="87" spans="1:35" s="153" customFormat="1" ht="31.5" customHeight="1">
      <c r="A87" s="86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8" t="s">
        <v>153</v>
      </c>
      <c r="M87" s="148" t="s">
        <v>154</v>
      </c>
      <c r="N87" s="90"/>
      <c r="O87" s="91"/>
      <c r="P87" s="100"/>
      <c r="Q87" s="101">
        <v>6500</v>
      </c>
      <c r="R87" s="96">
        <f>P87*Q87</f>
        <v>0</v>
      </c>
      <c r="S87" s="97"/>
      <c r="T87" s="96">
        <f>Q87/340.75</f>
        <v>19.075568598679382</v>
      </c>
      <c r="U87" s="96"/>
      <c r="V87" s="96"/>
      <c r="W87" s="119"/>
      <c r="X87" s="118">
        <f>P87*W87</f>
        <v>0</v>
      </c>
      <c r="Y87" s="98"/>
      <c r="Z87" s="30"/>
      <c r="AA87" s="44"/>
      <c r="AB87" s="44"/>
      <c r="AC87" s="149"/>
      <c r="AD87" s="150"/>
      <c r="AE87" s="151"/>
      <c r="AF87" s="151"/>
      <c r="AG87" s="151"/>
      <c r="AH87" s="152"/>
      <c r="AI87" s="151"/>
    </row>
    <row r="88" spans="1:35" s="153" customFormat="1" ht="72.75" customHeight="1">
      <c r="A88" s="86">
        <v>25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158" t="s">
        <v>155</v>
      </c>
      <c r="M88" s="154" t="s">
        <v>158</v>
      </c>
      <c r="N88" s="155" t="s">
        <v>156</v>
      </c>
      <c r="O88" s="156" t="s">
        <v>45</v>
      </c>
      <c r="P88" s="100">
        <v>400</v>
      </c>
      <c r="Q88" s="101">
        <v>6500</v>
      </c>
      <c r="R88" s="96">
        <f>P88*Q88</f>
        <v>2600000</v>
      </c>
      <c r="S88" s="97"/>
      <c r="T88" s="96">
        <f>Q88/340.75</f>
        <v>19.075568598679382</v>
      </c>
      <c r="U88" s="96"/>
      <c r="V88" s="96"/>
      <c r="W88" s="119">
        <v>7.6</v>
      </c>
      <c r="X88" s="118">
        <f>P88*W88</f>
        <v>3040</v>
      </c>
      <c r="Y88" s="98"/>
      <c r="Z88" s="30"/>
      <c r="AA88" s="44"/>
      <c r="AB88" s="44"/>
      <c r="AC88" s="149"/>
      <c r="AD88" s="150"/>
      <c r="AE88" s="151"/>
      <c r="AF88" s="151"/>
      <c r="AG88" s="151"/>
      <c r="AH88" s="152"/>
      <c r="AI88" s="151"/>
    </row>
    <row r="89" spans="1:35" s="153" customFormat="1" ht="15" customHeight="1">
      <c r="A89" s="86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8"/>
      <c r="M89" s="127"/>
      <c r="N89" s="90"/>
      <c r="O89" s="90"/>
      <c r="P89" s="100"/>
      <c r="Q89" s="101"/>
      <c r="R89" s="96"/>
      <c r="S89" s="97"/>
      <c r="T89" s="96"/>
      <c r="U89" s="96"/>
      <c r="V89" s="96"/>
      <c r="W89" s="119"/>
      <c r="X89" s="118"/>
      <c r="Y89" s="98"/>
      <c r="Z89" s="30"/>
      <c r="AA89" s="44"/>
      <c r="AB89" s="44"/>
      <c r="AC89" s="149"/>
      <c r="AD89" s="150"/>
      <c r="AE89" s="151"/>
      <c r="AF89" s="151"/>
      <c r="AG89" s="151"/>
      <c r="AH89" s="152"/>
      <c r="AI89" s="151"/>
    </row>
    <row r="90" spans="1:35" s="153" customFormat="1" ht="71.25" customHeight="1">
      <c r="A90" s="86">
        <v>26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158" t="s">
        <v>157</v>
      </c>
      <c r="M90" s="154" t="s">
        <v>159</v>
      </c>
      <c r="N90" s="155" t="s">
        <v>156</v>
      </c>
      <c r="O90" s="156" t="s">
        <v>45</v>
      </c>
      <c r="P90" s="100">
        <v>210</v>
      </c>
      <c r="Q90" s="101">
        <v>6500</v>
      </c>
      <c r="R90" s="96">
        <f>P90*Q90</f>
        <v>1365000</v>
      </c>
      <c r="S90" s="97"/>
      <c r="T90" s="96">
        <f>Q90/340.75</f>
        <v>19.075568598679382</v>
      </c>
      <c r="U90" s="96"/>
      <c r="V90" s="96"/>
      <c r="W90" s="119">
        <v>5.8</v>
      </c>
      <c r="X90" s="118">
        <f>P90*W90</f>
        <v>1218</v>
      </c>
      <c r="Y90" s="98"/>
      <c r="Z90" s="30"/>
      <c r="AA90" s="44"/>
      <c r="AB90" s="44"/>
      <c r="AC90" s="149"/>
      <c r="AD90" s="150"/>
      <c r="AE90" s="151"/>
      <c r="AF90" s="151"/>
      <c r="AG90" s="151"/>
      <c r="AH90" s="152"/>
      <c r="AI90" s="151"/>
    </row>
    <row r="91" spans="1:35" s="153" customFormat="1" ht="15" customHeight="1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8"/>
      <c r="M91" s="127"/>
      <c r="N91" s="90"/>
      <c r="O91" s="90"/>
      <c r="P91" s="100"/>
      <c r="Q91" s="101"/>
      <c r="R91" s="96"/>
      <c r="S91" s="97"/>
      <c r="T91" s="96"/>
      <c r="U91" s="96"/>
      <c r="V91" s="96"/>
      <c r="W91" s="119"/>
      <c r="X91" s="118"/>
      <c r="Y91" s="144"/>
      <c r="Z91" s="30"/>
      <c r="AA91" s="44"/>
      <c r="AB91" s="44"/>
      <c r="AC91" s="149"/>
      <c r="AD91" s="150"/>
      <c r="AE91" s="151"/>
      <c r="AF91" s="151"/>
      <c r="AG91" s="151"/>
      <c r="AH91" s="152"/>
      <c r="AI91" s="151"/>
    </row>
    <row r="92" spans="1:35" s="153" customFormat="1" ht="73.5" customHeight="1">
      <c r="A92" s="86">
        <v>27</v>
      </c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158" t="s">
        <v>160</v>
      </c>
      <c r="M92" s="154" t="s">
        <v>161</v>
      </c>
      <c r="N92" s="155" t="s">
        <v>156</v>
      </c>
      <c r="O92" s="156" t="s">
        <v>45</v>
      </c>
      <c r="P92" s="100">
        <v>85</v>
      </c>
      <c r="Q92" s="101">
        <v>6500</v>
      </c>
      <c r="R92" s="96">
        <f>P92*Q92</f>
        <v>552500</v>
      </c>
      <c r="S92" s="97"/>
      <c r="T92" s="96">
        <f>Q92/340.75</f>
        <v>19.075568598679382</v>
      </c>
      <c r="U92" s="96"/>
      <c r="V92" s="96"/>
      <c r="W92" s="119">
        <v>4</v>
      </c>
      <c r="X92" s="118">
        <f>P92*W92</f>
        <v>340</v>
      </c>
      <c r="Y92" s="98"/>
      <c r="Z92" s="30"/>
      <c r="AA92" s="44"/>
      <c r="AB92" s="44"/>
      <c r="AC92" s="149"/>
      <c r="AD92" s="150"/>
      <c r="AE92" s="151"/>
      <c r="AF92" s="151"/>
      <c r="AG92" s="151"/>
      <c r="AH92" s="152"/>
      <c r="AI92" s="151"/>
    </row>
    <row r="93" spans="1:35" s="153" customFormat="1" ht="15" customHeight="1">
      <c r="A93" s="86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8"/>
      <c r="M93" s="127"/>
      <c r="N93" s="90"/>
      <c r="O93" s="90"/>
      <c r="P93" s="100"/>
      <c r="Q93" s="101"/>
      <c r="R93" s="96"/>
      <c r="S93" s="97"/>
      <c r="T93" s="96"/>
      <c r="U93" s="96"/>
      <c r="V93" s="96"/>
      <c r="W93" s="119"/>
      <c r="X93" s="118"/>
      <c r="Y93" s="98"/>
      <c r="Z93" s="30"/>
      <c r="AA93" s="44"/>
      <c r="AB93" s="44"/>
      <c r="AC93" s="149"/>
      <c r="AD93" s="150"/>
      <c r="AE93" s="151"/>
      <c r="AF93" s="151"/>
      <c r="AG93" s="151"/>
      <c r="AH93" s="152"/>
      <c r="AI93" s="151"/>
    </row>
    <row r="94" spans="1:35" s="153" customFormat="1" ht="75" customHeight="1">
      <c r="A94" s="86">
        <v>28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158" t="s">
        <v>162</v>
      </c>
      <c r="M94" s="154" t="s">
        <v>163</v>
      </c>
      <c r="N94" s="155" t="s">
        <v>156</v>
      </c>
      <c r="O94" s="156" t="s">
        <v>45</v>
      </c>
      <c r="P94" s="100">
        <v>85</v>
      </c>
      <c r="Q94" s="101">
        <v>6500</v>
      </c>
      <c r="R94" s="96">
        <f>P94*Q94</f>
        <v>552500</v>
      </c>
      <c r="S94" s="97"/>
      <c r="T94" s="96">
        <f>Q94/340.75</f>
        <v>19.075568598679382</v>
      </c>
      <c r="U94" s="96"/>
      <c r="V94" s="96"/>
      <c r="W94" s="119">
        <v>5.5</v>
      </c>
      <c r="X94" s="118">
        <f>P94*W94</f>
        <v>467.5</v>
      </c>
      <c r="Y94" s="98"/>
      <c r="Z94" s="30"/>
      <c r="AA94" s="44"/>
      <c r="AB94" s="44"/>
      <c r="AC94" s="149"/>
      <c r="AD94" s="150"/>
      <c r="AE94" s="151"/>
      <c r="AF94" s="151"/>
      <c r="AG94" s="151"/>
      <c r="AH94" s="152"/>
      <c r="AI94" s="151"/>
    </row>
    <row r="95" spans="1:35" s="153" customFormat="1" ht="15" customHeight="1">
      <c r="A95" s="86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8"/>
      <c r="M95" s="127"/>
      <c r="N95" s="90"/>
      <c r="O95" s="90"/>
      <c r="P95" s="100"/>
      <c r="Q95" s="101"/>
      <c r="R95" s="96"/>
      <c r="S95" s="97"/>
      <c r="T95" s="96"/>
      <c r="U95" s="96"/>
      <c r="V95" s="96"/>
      <c r="W95" s="119"/>
      <c r="X95" s="118"/>
      <c r="Y95" s="98"/>
      <c r="Z95" s="30"/>
      <c r="AA95" s="44"/>
      <c r="AB95" s="44"/>
      <c r="AC95" s="149"/>
      <c r="AD95" s="150"/>
      <c r="AE95" s="151"/>
      <c r="AF95" s="151"/>
      <c r="AG95" s="151"/>
      <c r="AH95" s="152"/>
      <c r="AI95" s="151"/>
    </row>
    <row r="96" spans="1:35" s="153" customFormat="1" ht="67.5" customHeight="1">
      <c r="A96" s="86">
        <v>29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158" t="s">
        <v>164</v>
      </c>
      <c r="M96" s="154" t="s">
        <v>165</v>
      </c>
      <c r="N96" s="155" t="s">
        <v>128</v>
      </c>
      <c r="O96" s="156" t="s">
        <v>45</v>
      </c>
      <c r="P96" s="100">
        <v>4</v>
      </c>
      <c r="Q96" s="101">
        <v>6500</v>
      </c>
      <c r="R96" s="96">
        <f>P96*Q96</f>
        <v>26000</v>
      </c>
      <c r="S96" s="97"/>
      <c r="T96" s="96">
        <f>Q96/340.75</f>
        <v>19.075568598679382</v>
      </c>
      <c r="U96" s="96"/>
      <c r="V96" s="96"/>
      <c r="W96" s="119">
        <v>30</v>
      </c>
      <c r="X96" s="118">
        <f>P96*W96</f>
        <v>120</v>
      </c>
      <c r="Y96" s="98"/>
      <c r="Z96" s="30"/>
      <c r="AA96" s="44"/>
      <c r="AB96" s="44"/>
      <c r="AC96" s="149"/>
      <c r="AD96" s="150"/>
      <c r="AE96" s="151"/>
      <c r="AF96" s="151"/>
      <c r="AG96" s="151"/>
      <c r="AH96" s="152"/>
      <c r="AI96" s="151"/>
    </row>
    <row r="97" spans="1:35" s="153" customFormat="1" ht="15" customHeight="1">
      <c r="A97" s="86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8"/>
      <c r="M97" s="127"/>
      <c r="N97" s="90"/>
      <c r="O97" s="90"/>
      <c r="P97" s="100"/>
      <c r="Q97" s="101"/>
      <c r="R97" s="96"/>
      <c r="S97" s="97"/>
      <c r="T97" s="96"/>
      <c r="U97" s="96"/>
      <c r="V97" s="96"/>
      <c r="W97" s="119"/>
      <c r="X97" s="118"/>
      <c r="Y97" s="144">
        <f>SUM(X87:X96)</f>
        <v>5185.5</v>
      </c>
      <c r="Z97" s="30"/>
      <c r="AA97" s="44"/>
      <c r="AB97" s="44"/>
      <c r="AC97" s="149"/>
      <c r="AD97" s="150"/>
      <c r="AE97" s="151"/>
      <c r="AF97" s="151"/>
      <c r="AG97" s="151"/>
      <c r="AH97" s="152"/>
      <c r="AI97" s="151"/>
    </row>
    <row r="98" spans="1:35" s="153" customFormat="1" ht="31.5" customHeight="1">
      <c r="A98" s="86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8" t="s">
        <v>111</v>
      </c>
      <c r="M98" s="127" t="s">
        <v>112</v>
      </c>
      <c r="N98" s="90"/>
      <c r="O98" s="91"/>
      <c r="P98" s="100"/>
      <c r="Q98" s="101">
        <v>6500</v>
      </c>
      <c r="R98" s="96">
        <f>P98*Q98</f>
        <v>0</v>
      </c>
      <c r="S98" s="97"/>
      <c r="T98" s="96">
        <f>Q98/340.75</f>
        <v>19.075568598679382</v>
      </c>
      <c r="U98" s="96"/>
      <c r="V98" s="96"/>
      <c r="W98" s="119"/>
      <c r="X98" s="118">
        <f>P98*W98</f>
        <v>0</v>
      </c>
      <c r="Y98" s="98"/>
      <c r="Z98" s="30"/>
      <c r="AA98" s="44"/>
      <c r="AB98" s="44"/>
      <c r="AC98" s="149"/>
      <c r="AD98" s="150"/>
      <c r="AE98" s="151"/>
      <c r="AF98" s="151"/>
      <c r="AG98" s="151"/>
      <c r="AH98" s="152"/>
      <c r="AI98" s="151"/>
    </row>
    <row r="99" spans="1:35" s="153" customFormat="1" ht="69.75" customHeight="1">
      <c r="A99" s="86">
        <v>30</v>
      </c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158" t="s">
        <v>113</v>
      </c>
      <c r="M99" s="154" t="s">
        <v>114</v>
      </c>
      <c r="N99" s="155" t="s">
        <v>115</v>
      </c>
      <c r="O99" s="91" t="s">
        <v>27</v>
      </c>
      <c r="P99" s="100">
        <v>100</v>
      </c>
      <c r="Q99" s="101">
        <v>6500</v>
      </c>
      <c r="R99" s="96">
        <f>P99*Q99</f>
        <v>650000</v>
      </c>
      <c r="S99" s="97"/>
      <c r="T99" s="96">
        <f>Q99/340.75</f>
        <v>19.075568598679382</v>
      </c>
      <c r="U99" s="96"/>
      <c r="V99" s="96"/>
      <c r="W99" s="119">
        <v>16</v>
      </c>
      <c r="X99" s="118">
        <f>P99*W99</f>
        <v>1600</v>
      </c>
      <c r="Y99" s="98"/>
      <c r="Z99" s="30"/>
      <c r="AA99" s="44"/>
      <c r="AB99" s="44"/>
      <c r="AC99" s="149"/>
      <c r="AD99" s="150"/>
      <c r="AE99" s="151"/>
      <c r="AF99" s="151"/>
      <c r="AG99" s="151"/>
      <c r="AH99" s="152"/>
      <c r="AI99" s="151"/>
    </row>
    <row r="100" spans="1:35" s="153" customFormat="1" ht="15" customHeight="1">
      <c r="A100" s="86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8"/>
      <c r="M100" s="127"/>
      <c r="N100" s="90"/>
      <c r="O100" s="90"/>
      <c r="P100" s="100"/>
      <c r="Q100" s="101"/>
      <c r="R100" s="96"/>
      <c r="S100" s="97"/>
      <c r="T100" s="96"/>
      <c r="U100" s="96"/>
      <c r="V100" s="96"/>
      <c r="W100" s="119"/>
      <c r="X100" s="118"/>
      <c r="Y100" s="98"/>
      <c r="Z100" s="30"/>
      <c r="AA100" s="44"/>
      <c r="AB100" s="44"/>
      <c r="AC100" s="149"/>
      <c r="AD100" s="150"/>
      <c r="AE100" s="151"/>
      <c r="AF100" s="151"/>
      <c r="AG100" s="151"/>
      <c r="AH100" s="152"/>
      <c r="AI100" s="151"/>
    </row>
    <row r="101" spans="1:35" s="153" customFormat="1" ht="43.5" customHeight="1">
      <c r="A101" s="86">
        <v>31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159" t="s">
        <v>116</v>
      </c>
      <c r="M101" s="154" t="s">
        <v>117</v>
      </c>
      <c r="N101" s="155" t="s">
        <v>115</v>
      </c>
      <c r="O101" s="156" t="s">
        <v>45</v>
      </c>
      <c r="P101" s="100">
        <v>150</v>
      </c>
      <c r="Q101" s="101">
        <v>6500</v>
      </c>
      <c r="R101" s="96">
        <f>P101*Q101</f>
        <v>975000</v>
      </c>
      <c r="S101" s="97"/>
      <c r="T101" s="96">
        <f>Q101/340.75</f>
        <v>19.075568598679382</v>
      </c>
      <c r="U101" s="96"/>
      <c r="V101" s="96"/>
      <c r="W101" s="119">
        <v>7.5</v>
      </c>
      <c r="X101" s="118">
        <f>P101*W101</f>
        <v>1125</v>
      </c>
      <c r="Y101" s="98"/>
      <c r="Z101" s="30"/>
      <c r="AA101" s="44"/>
      <c r="AB101" s="44"/>
      <c r="AC101" s="149"/>
      <c r="AD101" s="150"/>
      <c r="AE101" s="151"/>
      <c r="AF101" s="151"/>
      <c r="AG101" s="151"/>
      <c r="AH101" s="152"/>
      <c r="AI101" s="151"/>
    </row>
    <row r="102" spans="1:35" s="153" customFormat="1" ht="15" customHeight="1">
      <c r="A102" s="86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8"/>
      <c r="M102" s="127"/>
      <c r="N102" s="90"/>
      <c r="O102" s="90"/>
      <c r="P102" s="100"/>
      <c r="Q102" s="101"/>
      <c r="R102" s="96"/>
      <c r="S102" s="97"/>
      <c r="T102" s="96"/>
      <c r="U102" s="96"/>
      <c r="V102" s="96"/>
      <c r="W102" s="119"/>
      <c r="X102" s="118"/>
      <c r="Y102" s="98"/>
      <c r="Z102" s="30"/>
      <c r="AA102" s="44"/>
      <c r="AB102" s="44"/>
      <c r="AC102" s="149"/>
      <c r="AD102" s="150"/>
      <c r="AE102" s="151"/>
      <c r="AF102" s="151"/>
      <c r="AG102" s="151"/>
      <c r="AH102" s="152"/>
      <c r="AI102" s="151"/>
    </row>
    <row r="103" spans="1:35" s="153" customFormat="1" ht="46.5" customHeight="1">
      <c r="A103" s="86">
        <v>32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159" t="s">
        <v>118</v>
      </c>
      <c r="M103" s="154" t="s">
        <v>119</v>
      </c>
      <c r="N103" s="155" t="s">
        <v>120</v>
      </c>
      <c r="O103" s="156" t="s">
        <v>95</v>
      </c>
      <c r="P103" s="100">
        <v>3</v>
      </c>
      <c r="Q103" s="101">
        <v>6500</v>
      </c>
      <c r="R103" s="96">
        <f>P103*Q103</f>
        <v>19500</v>
      </c>
      <c r="S103" s="97"/>
      <c r="T103" s="96">
        <f>Q103/340.75</f>
        <v>19.075568598679382</v>
      </c>
      <c r="U103" s="96"/>
      <c r="V103" s="96"/>
      <c r="W103" s="119">
        <v>120</v>
      </c>
      <c r="X103" s="118">
        <f>P103*W103</f>
        <v>360</v>
      </c>
      <c r="Y103" s="98"/>
      <c r="Z103" s="30"/>
      <c r="AA103" s="44"/>
      <c r="AB103" s="44"/>
      <c r="AC103" s="149"/>
      <c r="AD103" s="150"/>
      <c r="AE103" s="151"/>
      <c r="AF103" s="151"/>
      <c r="AG103" s="151"/>
      <c r="AH103" s="152"/>
      <c r="AI103" s="151"/>
    </row>
    <row r="104" spans="1:35" s="153" customFormat="1" ht="15" customHeight="1">
      <c r="A104" s="86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8"/>
      <c r="M104" s="127"/>
      <c r="N104" s="90"/>
      <c r="O104" s="90"/>
      <c r="P104" s="100"/>
      <c r="Q104" s="101"/>
      <c r="R104" s="96"/>
      <c r="S104" s="97"/>
      <c r="T104" s="96"/>
      <c r="U104" s="96"/>
      <c r="V104" s="96"/>
      <c r="W104" s="119"/>
      <c r="X104" s="118"/>
      <c r="Y104" s="98"/>
      <c r="Z104" s="30"/>
      <c r="AA104" s="44"/>
      <c r="AB104" s="44"/>
      <c r="AC104" s="149"/>
      <c r="AD104" s="150"/>
      <c r="AE104" s="151"/>
      <c r="AF104" s="151"/>
      <c r="AG104" s="151"/>
      <c r="AH104" s="152"/>
      <c r="AI104" s="151"/>
    </row>
    <row r="105" spans="1:35" s="153" customFormat="1" ht="45" customHeight="1">
      <c r="A105" s="86">
        <v>33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159" t="s">
        <v>121</v>
      </c>
      <c r="M105" s="154" t="s">
        <v>122</v>
      </c>
      <c r="N105" s="155" t="s">
        <v>123</v>
      </c>
      <c r="O105" s="156" t="s">
        <v>95</v>
      </c>
      <c r="P105" s="100">
        <v>10</v>
      </c>
      <c r="Q105" s="101">
        <v>6500</v>
      </c>
      <c r="R105" s="96">
        <f>P105*Q105</f>
        <v>65000</v>
      </c>
      <c r="S105" s="97"/>
      <c r="T105" s="96">
        <f>Q105/340.75</f>
        <v>19.075568598679382</v>
      </c>
      <c r="U105" s="96"/>
      <c r="V105" s="96"/>
      <c r="W105" s="119">
        <v>60</v>
      </c>
      <c r="X105" s="118">
        <f>P105*W105</f>
        <v>600</v>
      </c>
      <c r="Y105" s="98"/>
      <c r="Z105" s="30"/>
      <c r="AA105" s="44"/>
      <c r="AB105" s="44"/>
      <c r="AC105" s="149"/>
      <c r="AD105" s="150"/>
      <c r="AE105" s="151"/>
      <c r="AF105" s="151"/>
      <c r="AG105" s="151"/>
      <c r="AH105" s="152"/>
      <c r="AI105" s="151"/>
    </row>
    <row r="106" spans="1:35" s="153" customFormat="1" ht="15" customHeight="1">
      <c r="A106" s="86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8"/>
      <c r="M106" s="127"/>
      <c r="N106" s="90"/>
      <c r="O106" s="90"/>
      <c r="P106" s="100"/>
      <c r="Q106" s="101"/>
      <c r="R106" s="96"/>
      <c r="S106" s="97"/>
      <c r="T106" s="96"/>
      <c r="U106" s="96"/>
      <c r="V106" s="96"/>
      <c r="W106" s="119"/>
      <c r="X106" s="118"/>
      <c r="Y106" s="98"/>
      <c r="Z106" s="30"/>
      <c r="AA106" s="44"/>
      <c r="AB106" s="44"/>
      <c r="AC106" s="149"/>
      <c r="AD106" s="150"/>
      <c r="AE106" s="151"/>
      <c r="AF106" s="151"/>
      <c r="AG106" s="151"/>
      <c r="AH106" s="152"/>
      <c r="AI106" s="151"/>
    </row>
    <row r="107" spans="1:35" s="153" customFormat="1" ht="68.25" customHeight="1">
      <c r="A107" s="86">
        <v>34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159" t="s">
        <v>124</v>
      </c>
      <c r="M107" s="154" t="s">
        <v>125</v>
      </c>
      <c r="N107" s="155" t="s">
        <v>115</v>
      </c>
      <c r="O107" s="156" t="s">
        <v>95</v>
      </c>
      <c r="P107" s="100">
        <v>1</v>
      </c>
      <c r="Q107" s="101">
        <v>6500</v>
      </c>
      <c r="R107" s="96">
        <f>P107*Q107</f>
        <v>6500</v>
      </c>
      <c r="S107" s="97"/>
      <c r="T107" s="96">
        <f>Q107/340.75</f>
        <v>19.075568598679382</v>
      </c>
      <c r="U107" s="96"/>
      <c r="V107" s="96"/>
      <c r="W107" s="119">
        <v>415</v>
      </c>
      <c r="X107" s="118">
        <f>P107*W107</f>
        <v>415</v>
      </c>
      <c r="Y107" s="98"/>
      <c r="Z107" s="30"/>
      <c r="AA107" s="44"/>
      <c r="AB107" s="44"/>
      <c r="AC107" s="149"/>
      <c r="AD107" s="150"/>
      <c r="AE107" s="151"/>
      <c r="AF107" s="151"/>
      <c r="AG107" s="151"/>
      <c r="AH107" s="152"/>
      <c r="AI107" s="151"/>
    </row>
    <row r="108" spans="1:35" s="153" customFormat="1" ht="15" customHeight="1">
      <c r="A108" s="86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8"/>
      <c r="M108" s="127"/>
      <c r="N108" s="90"/>
      <c r="O108" s="90"/>
      <c r="P108" s="100"/>
      <c r="Q108" s="101"/>
      <c r="R108" s="96"/>
      <c r="S108" s="97"/>
      <c r="T108" s="96"/>
      <c r="U108" s="96"/>
      <c r="V108" s="96"/>
      <c r="W108" s="119"/>
      <c r="X108" s="118"/>
      <c r="Y108" s="98"/>
      <c r="Z108" s="30"/>
      <c r="AA108" s="44"/>
      <c r="AB108" s="44"/>
      <c r="AC108" s="149"/>
      <c r="AD108" s="150"/>
      <c r="AE108" s="151"/>
      <c r="AF108" s="151"/>
      <c r="AG108" s="151"/>
      <c r="AH108" s="152"/>
      <c r="AI108" s="151"/>
    </row>
    <row r="109" spans="1:35" s="153" customFormat="1" ht="71.25" customHeight="1">
      <c r="A109" s="86">
        <v>35</v>
      </c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159" t="s">
        <v>126</v>
      </c>
      <c r="M109" s="154" t="s">
        <v>127</v>
      </c>
      <c r="N109" s="155" t="s">
        <v>128</v>
      </c>
      <c r="O109" s="156" t="s">
        <v>95</v>
      </c>
      <c r="P109" s="100">
        <v>1</v>
      </c>
      <c r="Q109" s="101">
        <v>6500</v>
      </c>
      <c r="R109" s="96">
        <f>P109*Q109</f>
        <v>6500</v>
      </c>
      <c r="S109" s="97"/>
      <c r="T109" s="96">
        <f>Q109/340.75</f>
        <v>19.075568598679382</v>
      </c>
      <c r="U109" s="96"/>
      <c r="V109" s="96"/>
      <c r="W109" s="119">
        <v>100</v>
      </c>
      <c r="X109" s="118">
        <f>P109*W109</f>
        <v>100</v>
      </c>
      <c r="Y109" s="98"/>
      <c r="Z109" s="30"/>
      <c r="AA109" s="44"/>
      <c r="AB109" s="44"/>
      <c r="AC109" s="149"/>
      <c r="AD109" s="150"/>
      <c r="AE109" s="151"/>
      <c r="AF109" s="151"/>
      <c r="AG109" s="151"/>
      <c r="AH109" s="152"/>
      <c r="AI109" s="151"/>
    </row>
    <row r="110" spans="1:35" s="153" customFormat="1" ht="15" customHeight="1">
      <c r="A110" s="86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8"/>
      <c r="M110" s="127"/>
      <c r="N110" s="90"/>
      <c r="O110" s="90"/>
      <c r="P110" s="100"/>
      <c r="Q110" s="101"/>
      <c r="R110" s="96"/>
      <c r="S110" s="97"/>
      <c r="T110" s="96"/>
      <c r="U110" s="96"/>
      <c r="V110" s="96"/>
      <c r="W110" s="119"/>
      <c r="X110" s="118"/>
      <c r="Y110" s="144">
        <f>SUM(X98:X109)</f>
        <v>4200</v>
      </c>
      <c r="Z110" s="30"/>
      <c r="AA110" s="44"/>
      <c r="AB110" s="44"/>
      <c r="AC110" s="149"/>
      <c r="AD110" s="150"/>
      <c r="AE110" s="151"/>
      <c r="AF110" s="151"/>
      <c r="AG110" s="151"/>
      <c r="AH110" s="152"/>
      <c r="AI110" s="151"/>
    </row>
    <row r="111" spans="1:35" s="153" customFormat="1" ht="31.5" customHeight="1">
      <c r="A111" s="86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8" t="s">
        <v>166</v>
      </c>
      <c r="M111" s="147" t="s">
        <v>167</v>
      </c>
      <c r="N111" s="90"/>
      <c r="O111" s="91"/>
      <c r="P111" s="100"/>
      <c r="Q111" s="101">
        <v>6500</v>
      </c>
      <c r="R111" s="96">
        <f>P111*Q111</f>
        <v>0</v>
      </c>
      <c r="S111" s="97"/>
      <c r="T111" s="96">
        <f>Q111/340.75</f>
        <v>19.075568598679382</v>
      </c>
      <c r="U111" s="96"/>
      <c r="V111" s="96"/>
      <c r="W111" s="119"/>
      <c r="X111" s="118">
        <f>P111*W111</f>
        <v>0</v>
      </c>
      <c r="Y111" s="98"/>
      <c r="Z111" s="30"/>
      <c r="AA111" s="44"/>
      <c r="AB111" s="44"/>
      <c r="AC111" s="149"/>
      <c r="AD111" s="150"/>
      <c r="AE111" s="151"/>
      <c r="AF111" s="151"/>
      <c r="AG111" s="151"/>
      <c r="AH111" s="152"/>
      <c r="AI111" s="151"/>
    </row>
    <row r="112" spans="1:35" s="153" customFormat="1" ht="47.25" customHeight="1">
      <c r="A112" s="86">
        <v>36</v>
      </c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158" t="s">
        <v>168</v>
      </c>
      <c r="M112" s="154" t="s">
        <v>169</v>
      </c>
      <c r="N112" s="155" t="s">
        <v>170</v>
      </c>
      <c r="O112" s="156" t="s">
        <v>95</v>
      </c>
      <c r="P112" s="100">
        <v>3</v>
      </c>
      <c r="Q112" s="101">
        <v>6500</v>
      </c>
      <c r="R112" s="96">
        <f>P112*Q112</f>
        <v>19500</v>
      </c>
      <c r="S112" s="97"/>
      <c r="T112" s="96">
        <f>Q112/340.75</f>
        <v>19.075568598679382</v>
      </c>
      <c r="U112" s="96"/>
      <c r="V112" s="96"/>
      <c r="W112" s="119">
        <v>60</v>
      </c>
      <c r="X112" s="118">
        <f>P112*W112</f>
        <v>180</v>
      </c>
      <c r="Y112" s="98"/>
      <c r="Z112" s="30"/>
      <c r="AA112" s="44"/>
      <c r="AB112" s="44"/>
      <c r="AC112" s="149"/>
      <c r="AD112" s="150"/>
      <c r="AE112" s="151"/>
      <c r="AF112" s="151"/>
      <c r="AG112" s="151"/>
      <c r="AH112" s="152"/>
      <c r="AI112" s="151"/>
    </row>
    <row r="113" spans="1:35" s="153" customFormat="1" ht="15" customHeight="1">
      <c r="A113" s="86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8"/>
      <c r="M113" s="127"/>
      <c r="N113" s="90"/>
      <c r="O113" s="90"/>
      <c r="P113" s="100"/>
      <c r="Q113" s="101"/>
      <c r="R113" s="96"/>
      <c r="S113" s="97"/>
      <c r="T113" s="96"/>
      <c r="U113" s="96"/>
      <c r="V113" s="96"/>
      <c r="W113" s="119"/>
      <c r="X113" s="118"/>
      <c r="Y113" s="98"/>
      <c r="Z113" s="30"/>
      <c r="AA113" s="44"/>
      <c r="AB113" s="44"/>
      <c r="AC113" s="149"/>
      <c r="AD113" s="150"/>
      <c r="AE113" s="151"/>
      <c r="AF113" s="151"/>
      <c r="AG113" s="151"/>
      <c r="AH113" s="152"/>
      <c r="AI113" s="151"/>
    </row>
    <row r="114" spans="1:35" s="153" customFormat="1" ht="52.5" customHeight="1">
      <c r="A114" s="86">
        <v>37</v>
      </c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140" t="s">
        <v>171</v>
      </c>
      <c r="M114" s="141" t="s">
        <v>172</v>
      </c>
      <c r="N114" s="142" t="s">
        <v>170</v>
      </c>
      <c r="O114" s="143" t="s">
        <v>95</v>
      </c>
      <c r="P114" s="100">
        <v>5</v>
      </c>
      <c r="Q114" s="101">
        <v>6500</v>
      </c>
      <c r="R114" s="96">
        <f>P114*Q114</f>
        <v>32500</v>
      </c>
      <c r="S114" s="97"/>
      <c r="T114" s="96">
        <f>Q114/340.75</f>
        <v>19.075568598679382</v>
      </c>
      <c r="U114" s="96"/>
      <c r="V114" s="96"/>
      <c r="W114" s="119">
        <v>150</v>
      </c>
      <c r="X114" s="118">
        <f>P114*W114</f>
        <v>750</v>
      </c>
      <c r="Y114" s="98"/>
      <c r="Z114" s="30"/>
      <c r="AA114" s="44"/>
      <c r="AB114" s="44"/>
      <c r="AC114" s="149"/>
      <c r="AD114" s="150"/>
      <c r="AE114" s="151"/>
      <c r="AF114" s="151"/>
      <c r="AG114" s="151"/>
      <c r="AH114" s="152"/>
      <c r="AI114" s="151"/>
    </row>
    <row r="115" spans="1:35" s="153" customFormat="1" ht="15" customHeight="1">
      <c r="A115" s="86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8"/>
      <c r="M115" s="127"/>
      <c r="N115" s="90"/>
      <c r="O115" s="90"/>
      <c r="P115" s="100"/>
      <c r="Q115" s="101"/>
      <c r="R115" s="96"/>
      <c r="S115" s="97"/>
      <c r="T115" s="96"/>
      <c r="U115" s="96"/>
      <c r="V115" s="96"/>
      <c r="W115" s="119"/>
      <c r="X115" s="118"/>
      <c r="Y115" s="98"/>
      <c r="Z115" s="30"/>
      <c r="AA115" s="44"/>
      <c r="AB115" s="44"/>
      <c r="AC115" s="149"/>
      <c r="AD115" s="150"/>
      <c r="AE115" s="151"/>
      <c r="AF115" s="151"/>
      <c r="AG115" s="151"/>
      <c r="AH115" s="152"/>
      <c r="AI115" s="151"/>
    </row>
    <row r="116" spans="1:35" s="153" customFormat="1" ht="52.5" customHeight="1">
      <c r="A116" s="86">
        <v>38</v>
      </c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140" t="s">
        <v>173</v>
      </c>
      <c r="M116" s="141" t="s">
        <v>174</v>
      </c>
      <c r="N116" s="142" t="s">
        <v>170</v>
      </c>
      <c r="O116" s="143" t="s">
        <v>95</v>
      </c>
      <c r="P116" s="100">
        <v>3</v>
      </c>
      <c r="Q116" s="101">
        <v>6500</v>
      </c>
      <c r="R116" s="96">
        <f>P116*Q116</f>
        <v>19500</v>
      </c>
      <c r="S116" s="97"/>
      <c r="T116" s="96">
        <f>Q116/340.75</f>
        <v>19.075568598679382</v>
      </c>
      <c r="U116" s="96"/>
      <c r="V116" s="96"/>
      <c r="W116" s="119">
        <v>250</v>
      </c>
      <c r="X116" s="118">
        <f>P116*W116</f>
        <v>750</v>
      </c>
      <c r="Y116" s="98"/>
      <c r="Z116" s="30"/>
      <c r="AA116" s="44"/>
      <c r="AB116" s="44"/>
      <c r="AC116" s="149"/>
      <c r="AD116" s="150"/>
      <c r="AE116" s="151"/>
      <c r="AF116" s="151"/>
      <c r="AG116" s="151"/>
      <c r="AH116" s="152"/>
      <c r="AI116" s="151"/>
    </row>
    <row r="117" spans="1:35" s="153" customFormat="1" ht="15" customHeight="1">
      <c r="A117" s="86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8"/>
      <c r="M117" s="127"/>
      <c r="N117" s="90"/>
      <c r="O117" s="90"/>
      <c r="P117" s="100"/>
      <c r="Q117" s="101"/>
      <c r="R117" s="96"/>
      <c r="S117" s="97"/>
      <c r="T117" s="96"/>
      <c r="U117" s="96"/>
      <c r="V117" s="96"/>
      <c r="W117" s="119"/>
      <c r="X117" s="118"/>
      <c r="Y117" s="98"/>
      <c r="Z117" s="30"/>
      <c r="AA117" s="44"/>
      <c r="AB117" s="44"/>
      <c r="AC117" s="149"/>
      <c r="AD117" s="150"/>
      <c r="AE117" s="151"/>
      <c r="AF117" s="151"/>
      <c r="AG117" s="151"/>
      <c r="AH117" s="152"/>
      <c r="AI117" s="151"/>
    </row>
    <row r="118" spans="1:35" s="153" customFormat="1" ht="52.5" customHeight="1">
      <c r="A118" s="86">
        <v>39</v>
      </c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140" t="s">
        <v>175</v>
      </c>
      <c r="M118" s="141" t="s">
        <v>176</v>
      </c>
      <c r="N118" s="142" t="s">
        <v>170</v>
      </c>
      <c r="O118" s="143" t="s">
        <v>95</v>
      </c>
      <c r="P118" s="100">
        <v>5</v>
      </c>
      <c r="Q118" s="101">
        <v>6500</v>
      </c>
      <c r="R118" s="96">
        <f>P118*Q118</f>
        <v>32500</v>
      </c>
      <c r="S118" s="97"/>
      <c r="T118" s="96">
        <f>Q118/340.75</f>
        <v>19.075568598679382</v>
      </c>
      <c r="U118" s="96"/>
      <c r="V118" s="96"/>
      <c r="W118" s="119">
        <v>520</v>
      </c>
      <c r="X118" s="118">
        <f>P118*W118</f>
        <v>2600</v>
      </c>
      <c r="Y118" s="98"/>
      <c r="Z118" s="30"/>
      <c r="AA118" s="44"/>
      <c r="AB118" s="44"/>
      <c r="AC118" s="149"/>
      <c r="AD118" s="150"/>
      <c r="AE118" s="151"/>
      <c r="AF118" s="151"/>
      <c r="AG118" s="151"/>
      <c r="AH118" s="152"/>
      <c r="AI118" s="151"/>
    </row>
    <row r="119" spans="1:35" s="153" customFormat="1" ht="15" customHeight="1">
      <c r="A119" s="86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8"/>
      <c r="M119" s="127"/>
      <c r="N119" s="90"/>
      <c r="O119" s="90"/>
      <c r="P119" s="100"/>
      <c r="Q119" s="101"/>
      <c r="R119" s="96"/>
      <c r="S119" s="97"/>
      <c r="T119" s="96"/>
      <c r="U119" s="96"/>
      <c r="V119" s="96"/>
      <c r="W119" s="119"/>
      <c r="X119" s="118"/>
      <c r="Y119" s="98"/>
      <c r="Z119" s="30"/>
      <c r="AA119" s="44"/>
      <c r="AB119" s="44"/>
      <c r="AC119" s="149"/>
      <c r="AD119" s="150"/>
      <c r="AE119" s="151"/>
      <c r="AF119" s="151"/>
      <c r="AG119" s="151"/>
      <c r="AH119" s="152"/>
      <c r="AI119" s="151"/>
    </row>
    <row r="120" spans="1:35" s="153" customFormat="1" ht="52.5" customHeight="1">
      <c r="A120" s="86">
        <v>40</v>
      </c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140" t="s">
        <v>177</v>
      </c>
      <c r="M120" s="141" t="s">
        <v>178</v>
      </c>
      <c r="N120" s="142" t="s">
        <v>179</v>
      </c>
      <c r="O120" s="143" t="s">
        <v>45</v>
      </c>
      <c r="P120" s="100">
        <v>80</v>
      </c>
      <c r="Q120" s="101">
        <v>6500</v>
      </c>
      <c r="R120" s="96">
        <f>P120*Q120</f>
        <v>520000</v>
      </c>
      <c r="S120" s="97"/>
      <c r="T120" s="96">
        <f>Q120/340.75</f>
        <v>19.075568598679382</v>
      </c>
      <c r="U120" s="96"/>
      <c r="V120" s="96"/>
      <c r="W120" s="119">
        <v>30</v>
      </c>
      <c r="X120" s="118">
        <f>P120*W120</f>
        <v>2400</v>
      </c>
      <c r="Y120" s="98"/>
      <c r="Z120" s="30"/>
      <c r="AA120" s="44"/>
      <c r="AB120" s="44"/>
      <c r="AC120" s="149"/>
      <c r="AD120" s="150"/>
      <c r="AE120" s="151"/>
      <c r="AF120" s="151"/>
      <c r="AG120" s="151"/>
      <c r="AH120" s="152"/>
      <c r="AI120" s="151"/>
    </row>
    <row r="121" spans="1:35" s="153" customFormat="1" ht="15" customHeight="1">
      <c r="A121" s="86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8"/>
      <c r="M121" s="127"/>
      <c r="N121" s="90"/>
      <c r="O121" s="90"/>
      <c r="P121" s="100"/>
      <c r="Q121" s="101"/>
      <c r="R121" s="96"/>
      <c r="S121" s="97"/>
      <c r="T121" s="96"/>
      <c r="U121" s="96"/>
      <c r="V121" s="96"/>
      <c r="W121" s="119"/>
      <c r="X121" s="118"/>
      <c r="Y121" s="98">
        <f>SUM(X111:X120)</f>
        <v>6680</v>
      </c>
      <c r="Z121" s="30"/>
      <c r="AA121" s="44"/>
      <c r="AB121" s="44"/>
      <c r="AC121" s="149"/>
      <c r="AD121" s="150"/>
      <c r="AE121" s="151"/>
      <c r="AF121" s="151"/>
      <c r="AG121" s="151"/>
      <c r="AH121" s="152"/>
      <c r="AI121" s="151"/>
    </row>
    <row r="122" spans="1:35" ht="16.5" customHeight="1">
      <c r="A122" s="86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8"/>
      <c r="M122" s="146" t="s">
        <v>180</v>
      </c>
      <c r="N122" s="90"/>
      <c r="O122" s="91"/>
      <c r="P122" s="100"/>
      <c r="Q122" s="101"/>
      <c r="R122" s="96"/>
      <c r="S122" s="97"/>
      <c r="T122" s="96"/>
      <c r="U122" s="96"/>
      <c r="V122" s="96"/>
      <c r="W122" s="119"/>
      <c r="X122" s="118"/>
      <c r="Y122" s="174">
        <f>SUM(Y121,Y110,Y97,Y86,Y77)</f>
        <v>35745.5</v>
      </c>
      <c r="Z122" s="30"/>
      <c r="AA122" s="44"/>
      <c r="AB122" s="44"/>
      <c r="AC122" s="9"/>
      <c r="AD122" s="12"/>
      <c r="AE122" s="13"/>
      <c r="AF122" s="13"/>
      <c r="AG122" s="13"/>
      <c r="AH122" s="14"/>
      <c r="AI122" s="13"/>
    </row>
    <row r="123" spans="1:35" ht="8.25" customHeight="1">
      <c r="A123" s="161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3"/>
      <c r="M123" s="164"/>
      <c r="N123" s="165"/>
      <c r="O123" s="166"/>
      <c r="P123" s="167"/>
      <c r="Q123" s="168"/>
      <c r="R123" s="169"/>
      <c r="S123" s="170"/>
      <c r="T123" s="169"/>
      <c r="U123" s="169"/>
      <c r="V123" s="169"/>
      <c r="W123" s="171"/>
      <c r="X123" s="172"/>
      <c r="Y123" s="173"/>
      <c r="Z123" s="30"/>
      <c r="AA123" s="44"/>
      <c r="AB123" s="44"/>
      <c r="AC123" s="9"/>
      <c r="AD123" s="12"/>
      <c r="AE123" s="13"/>
      <c r="AF123" s="13"/>
      <c r="AG123" s="13"/>
      <c r="AH123" s="14"/>
      <c r="AI123" s="13"/>
    </row>
    <row r="124" spans="1:35" ht="15.75" thickBot="1">
      <c r="A124" s="189"/>
      <c r="B124" s="189"/>
      <c r="C124" s="189"/>
      <c r="D124" s="189"/>
      <c r="E124" s="189"/>
      <c r="F124" s="189"/>
      <c r="G124" s="189"/>
      <c r="H124" s="189"/>
      <c r="I124" s="189"/>
      <c r="J124" s="189"/>
      <c r="K124" s="189"/>
      <c r="L124" s="190"/>
      <c r="M124" s="177" t="s">
        <v>181</v>
      </c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60">
        <f>SUM(Y122,Y66)</f>
        <v>89132.9</v>
      </c>
      <c r="Z124" s="27"/>
      <c r="AA124" s="44"/>
      <c r="AB124" s="44"/>
      <c r="AC124" s="9"/>
      <c r="AD124" s="12"/>
      <c r="AE124" s="13"/>
      <c r="AF124" s="13"/>
      <c r="AG124" s="13"/>
      <c r="AH124" s="14"/>
      <c r="AI124" s="13"/>
    </row>
    <row r="125" spans="1:35" ht="15">
      <c r="A125" s="27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40"/>
      <c r="M125" s="43"/>
      <c r="N125" s="41"/>
      <c r="O125" s="41"/>
      <c r="P125" s="42"/>
      <c r="Q125" s="59"/>
      <c r="R125" s="60"/>
      <c r="S125" s="61"/>
      <c r="T125" s="62"/>
      <c r="U125" s="62"/>
      <c r="V125" s="62"/>
      <c r="W125" s="42"/>
      <c r="X125" s="37"/>
      <c r="Y125" s="115"/>
      <c r="Z125" s="27"/>
      <c r="AA125" s="44"/>
      <c r="AB125" s="44"/>
      <c r="AC125" s="9"/>
      <c r="AD125" s="12"/>
      <c r="AE125" s="13"/>
      <c r="AF125" s="13"/>
      <c r="AG125" s="13"/>
      <c r="AH125" s="14"/>
      <c r="AI125" s="13"/>
    </row>
    <row r="126" spans="1:35" ht="15">
      <c r="A126" s="27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38"/>
      <c r="M126" s="32"/>
      <c r="N126" s="39"/>
      <c r="O126" s="27"/>
      <c r="P126" s="33"/>
      <c r="Q126" s="59"/>
      <c r="R126" s="60"/>
      <c r="S126" s="61"/>
      <c r="T126" s="62"/>
      <c r="U126" s="62"/>
      <c r="V126" s="62"/>
      <c r="W126" s="37" t="s">
        <v>14</v>
      </c>
      <c r="X126" s="29"/>
      <c r="Y126" s="116">
        <f>Y124</f>
        <v>89132.9</v>
      </c>
      <c r="Z126" s="27"/>
      <c r="AA126" s="44"/>
      <c r="AB126" s="44"/>
      <c r="AC126" s="9"/>
      <c r="AD126" s="12"/>
      <c r="AE126" s="13"/>
      <c r="AF126" s="13"/>
      <c r="AG126" s="13"/>
      <c r="AH126" s="14"/>
      <c r="AI126" s="13"/>
    </row>
    <row r="127" spans="1:35" ht="15.75" thickBot="1">
      <c r="A127" s="27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38"/>
      <c r="M127" s="32"/>
      <c r="N127" s="39"/>
      <c r="O127" s="27"/>
      <c r="P127" s="33"/>
      <c r="Q127" s="59"/>
      <c r="R127" s="60"/>
      <c r="S127" s="61"/>
      <c r="T127" s="62"/>
      <c r="U127" s="62"/>
      <c r="V127" s="62"/>
      <c r="W127" s="36" t="s">
        <v>21</v>
      </c>
      <c r="X127" s="30"/>
      <c r="Y127" s="117">
        <f>Y126*0.18</f>
        <v>16043.921999999999</v>
      </c>
      <c r="Z127" s="27"/>
      <c r="AA127" s="44"/>
      <c r="AB127" s="44"/>
      <c r="AC127" s="9"/>
      <c r="AD127" s="12"/>
      <c r="AE127" s="13"/>
      <c r="AF127" s="13"/>
      <c r="AG127" s="13"/>
      <c r="AH127" s="14"/>
      <c r="AI127" s="13"/>
    </row>
    <row r="128" spans="1:35" ht="15">
      <c r="A128" s="27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8"/>
      <c r="N128" s="47"/>
      <c r="O128" s="47"/>
      <c r="P128" s="33"/>
      <c r="Q128" s="59"/>
      <c r="R128" s="60"/>
      <c r="S128" s="61"/>
      <c r="T128" s="62"/>
      <c r="U128" s="62"/>
      <c r="V128" s="62"/>
      <c r="W128" s="37" t="s">
        <v>15</v>
      </c>
      <c r="X128" s="29"/>
      <c r="Y128" s="116">
        <f>Y126+Y127</f>
        <v>105176.82199999999</v>
      </c>
      <c r="Z128" s="27"/>
      <c r="AA128" s="44"/>
      <c r="AB128" s="44"/>
      <c r="AC128" s="9"/>
      <c r="AD128" s="12"/>
      <c r="AE128" s="13"/>
      <c r="AF128" s="13"/>
      <c r="AG128" s="13"/>
      <c r="AH128" s="14"/>
      <c r="AI128" s="13"/>
    </row>
    <row r="129" spans="1:39" ht="14.25" thickBot="1">
      <c r="A129" s="27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8"/>
      <c r="N129" s="47"/>
      <c r="O129" s="47"/>
      <c r="P129" s="33"/>
      <c r="Q129" s="59"/>
      <c r="R129" s="60"/>
      <c r="S129" s="61"/>
      <c r="T129" s="62"/>
      <c r="U129" s="62"/>
      <c r="V129" s="62"/>
      <c r="W129" s="36" t="s">
        <v>53</v>
      </c>
      <c r="X129" s="29"/>
      <c r="Y129" s="117">
        <f>Y128*0.15</f>
        <v>15776.523299999997</v>
      </c>
      <c r="Z129" s="30"/>
      <c r="AA129" s="44"/>
      <c r="AB129" s="44"/>
      <c r="AC129" s="9"/>
      <c r="AD129" s="12"/>
      <c r="AE129" s="13"/>
      <c r="AF129" s="13"/>
      <c r="AG129" s="13"/>
      <c r="AH129" s="14"/>
      <c r="AI129" s="13"/>
    </row>
    <row r="130" spans="1:39" ht="15">
      <c r="A130" s="2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8"/>
      <c r="N130" s="47"/>
      <c r="O130" s="47"/>
      <c r="P130" s="33"/>
      <c r="Q130" s="59"/>
      <c r="R130" s="60"/>
      <c r="S130" s="61"/>
      <c r="T130" s="62"/>
      <c r="U130" s="62"/>
      <c r="V130" s="62"/>
      <c r="W130" s="36" t="s">
        <v>19</v>
      </c>
      <c r="X130" s="29"/>
      <c r="Y130" s="116">
        <f>Y128+Y129</f>
        <v>120953.34529999999</v>
      </c>
      <c r="Z130" s="30"/>
      <c r="AA130" s="44"/>
      <c r="AB130" s="44"/>
      <c r="AC130" s="9"/>
      <c r="AD130" s="12"/>
      <c r="AE130" s="13"/>
      <c r="AF130" s="13"/>
      <c r="AG130" s="13"/>
      <c r="AH130" s="14"/>
      <c r="AI130" s="13"/>
    </row>
    <row r="131" spans="1:39" ht="14.25" thickBot="1">
      <c r="A131" s="27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8"/>
      <c r="N131" s="47"/>
      <c r="O131" s="47"/>
      <c r="P131" s="33"/>
      <c r="Q131" s="59"/>
      <c r="R131" s="60"/>
      <c r="S131" s="61"/>
      <c r="T131" s="62"/>
      <c r="U131" s="62"/>
      <c r="V131" s="62"/>
      <c r="W131" s="36" t="s">
        <v>16</v>
      </c>
      <c r="X131" s="29"/>
      <c r="Y131" s="117">
        <v>997.87</v>
      </c>
      <c r="Z131" s="27"/>
      <c r="AA131" s="44"/>
      <c r="AB131" s="44"/>
      <c r="AC131" s="9"/>
      <c r="AD131" s="12"/>
      <c r="AE131" s="13"/>
      <c r="AF131" s="13"/>
      <c r="AG131" s="13"/>
      <c r="AH131" s="14"/>
      <c r="AI131" s="13"/>
    </row>
    <row r="132" spans="1:39" ht="15">
      <c r="A132" s="27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8"/>
      <c r="N132" s="47"/>
      <c r="O132" s="47"/>
      <c r="P132" s="33"/>
      <c r="Q132" s="59"/>
      <c r="R132" s="60"/>
      <c r="S132" s="61"/>
      <c r="T132" s="62"/>
      <c r="U132" s="62"/>
      <c r="V132" s="62"/>
      <c r="W132" s="36" t="s">
        <v>20</v>
      </c>
      <c r="X132" s="29"/>
      <c r="Y132" s="116">
        <f>SUM(Y130:Y131)</f>
        <v>121951.21529999998</v>
      </c>
      <c r="Z132" s="27"/>
      <c r="AA132" s="35"/>
      <c r="AB132" s="44"/>
      <c r="AC132" s="9"/>
      <c r="AD132" s="12"/>
      <c r="AE132" s="13"/>
      <c r="AF132" s="13"/>
      <c r="AG132" s="13"/>
      <c r="AH132" s="14"/>
      <c r="AI132" s="13"/>
    </row>
    <row r="133" spans="1:39" ht="14.25" thickBot="1">
      <c r="A133" s="27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8"/>
      <c r="N133" s="47"/>
      <c r="O133" s="47"/>
      <c r="P133" s="33"/>
      <c r="Q133" s="59"/>
      <c r="R133" s="60"/>
      <c r="S133" s="61"/>
      <c r="T133" s="62"/>
      <c r="U133" s="62"/>
      <c r="V133" s="62"/>
      <c r="W133" s="36" t="s">
        <v>23</v>
      </c>
      <c r="X133" s="29"/>
      <c r="Y133" s="117">
        <f>0.23*Y132</f>
        <v>28048.779518999996</v>
      </c>
      <c r="Z133" s="27"/>
      <c r="AA133" s="35"/>
      <c r="AB133" s="44"/>
      <c r="AC133" s="9"/>
      <c r="AD133" s="12"/>
      <c r="AE133" s="13"/>
      <c r="AF133" s="13"/>
      <c r="AG133" s="13"/>
      <c r="AH133" s="14"/>
      <c r="AI133" s="13"/>
    </row>
    <row r="134" spans="1:39" ht="15">
      <c r="A134" s="27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8"/>
      <c r="N134" s="47"/>
      <c r="O134" s="47"/>
      <c r="P134" s="37" t="s">
        <v>17</v>
      </c>
      <c r="Q134" s="64"/>
      <c r="R134" s="65"/>
      <c r="S134" s="66"/>
      <c r="T134" s="63"/>
      <c r="U134" s="63"/>
      <c r="V134" s="63"/>
      <c r="W134" s="36"/>
      <c r="X134" s="29"/>
      <c r="Y134" s="116">
        <f>SUM(Y132:Y133)+0.01</f>
        <v>150000.00481899999</v>
      </c>
      <c r="Z134" s="27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</row>
    <row r="135" spans="1:39" ht="15">
      <c r="A135" s="27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8"/>
      <c r="N135" s="47"/>
      <c r="O135" s="47"/>
      <c r="P135" s="37"/>
      <c r="Q135" s="64"/>
      <c r="R135" s="65"/>
      <c r="S135" s="66"/>
      <c r="T135" s="63"/>
      <c r="U135" s="63"/>
      <c r="V135" s="63"/>
      <c r="W135" s="36"/>
      <c r="X135" s="29"/>
      <c r="Y135" s="29"/>
      <c r="Z135" s="27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</row>
    <row r="136" spans="1:39" ht="15">
      <c r="A136" s="27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8"/>
      <c r="N136" s="47"/>
      <c r="O136" s="47"/>
      <c r="P136" s="37"/>
      <c r="Q136" s="64"/>
      <c r="R136" s="65"/>
      <c r="S136" s="66"/>
      <c r="T136" s="63"/>
      <c r="U136" s="63"/>
      <c r="V136" s="63"/>
      <c r="W136" s="36"/>
      <c r="X136" s="29"/>
      <c r="Y136" s="29"/>
      <c r="Z136" s="27"/>
      <c r="AA136" s="35"/>
      <c r="AB136" s="44"/>
      <c r="AC136" s="9"/>
      <c r="AD136" s="12"/>
      <c r="AE136" s="13"/>
      <c r="AF136" s="13"/>
      <c r="AG136" s="13"/>
      <c r="AH136" s="14"/>
      <c r="AI136" s="13"/>
    </row>
    <row r="137" spans="1:39" ht="13.5">
      <c r="A137" s="180" t="s">
        <v>188</v>
      </c>
      <c r="B137" s="181"/>
      <c r="C137" s="181"/>
      <c r="D137" s="181"/>
      <c r="E137" s="181"/>
      <c r="F137" s="181"/>
      <c r="G137" s="181"/>
      <c r="H137" s="181"/>
      <c r="I137" s="181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1"/>
      <c r="U137" s="181"/>
      <c r="V137" s="181"/>
      <c r="W137" s="181"/>
      <c r="X137" s="181"/>
      <c r="Y137" s="181"/>
      <c r="Z137" s="30"/>
      <c r="AA137" s="44"/>
      <c r="AB137" s="44"/>
      <c r="AC137" s="9"/>
      <c r="AD137" s="12"/>
      <c r="AE137" s="13"/>
      <c r="AF137" s="13"/>
      <c r="AG137" s="13"/>
      <c r="AH137" s="14"/>
      <c r="AI137" s="13"/>
    </row>
    <row r="138" spans="1:39" ht="13.5">
      <c r="A138" s="69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30"/>
      <c r="AA138" s="44"/>
      <c r="AB138" s="44"/>
      <c r="AC138" s="9"/>
      <c r="AD138" s="12"/>
      <c r="AE138" s="13"/>
      <c r="AF138" s="13"/>
      <c r="AG138" s="13"/>
      <c r="AH138" s="14"/>
      <c r="AI138" s="13"/>
    </row>
    <row r="139" spans="1:39" ht="13.5" customHeight="1">
      <c r="A139" s="70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2"/>
      <c r="N139" s="73"/>
      <c r="O139" s="73"/>
      <c r="P139" s="74"/>
      <c r="Q139" s="75"/>
      <c r="R139" s="76"/>
      <c r="S139" s="77"/>
      <c r="T139" s="78"/>
      <c r="U139" s="78"/>
      <c r="V139" s="78"/>
      <c r="W139" s="192"/>
      <c r="X139" s="192"/>
      <c r="Y139" s="192"/>
      <c r="Z139" s="30"/>
      <c r="AA139" s="44"/>
      <c r="AB139" s="44"/>
      <c r="AC139" s="9"/>
      <c r="AD139" s="12"/>
      <c r="AE139" s="13"/>
      <c r="AF139" s="13"/>
      <c r="AG139" s="13"/>
      <c r="AH139" s="14"/>
      <c r="AI139" s="13"/>
    </row>
    <row r="140" spans="1:39" ht="13.5">
      <c r="A140" s="175" t="s">
        <v>31</v>
      </c>
      <c r="B140" s="175"/>
      <c r="C140" s="175"/>
      <c r="D140" s="175"/>
      <c r="E140" s="175"/>
      <c r="F140" s="175"/>
      <c r="G140" s="175"/>
      <c r="H140" s="175"/>
      <c r="I140" s="175"/>
      <c r="J140" s="175"/>
      <c r="K140" s="175"/>
      <c r="L140" s="175"/>
      <c r="M140" s="175"/>
      <c r="N140" s="7"/>
      <c r="O140" s="7"/>
      <c r="P140" s="7"/>
      <c r="Q140" s="75"/>
      <c r="R140" s="76"/>
      <c r="S140" s="77"/>
      <c r="T140" s="78"/>
      <c r="U140" s="78"/>
      <c r="V140" s="78"/>
      <c r="W140" s="192"/>
      <c r="X140" s="192"/>
      <c r="Y140" s="192"/>
      <c r="Z140" s="30"/>
      <c r="AA140" s="44"/>
      <c r="AB140" s="44"/>
      <c r="AC140" s="9"/>
      <c r="AD140" s="12"/>
      <c r="AE140" s="13"/>
      <c r="AF140" s="13"/>
      <c r="AG140" s="13"/>
      <c r="AH140" s="14"/>
      <c r="AI140" s="13"/>
    </row>
    <row r="141" spans="1:39" ht="13.5">
      <c r="A141" s="175" t="s">
        <v>182</v>
      </c>
      <c r="B141" s="175"/>
      <c r="C141" s="175"/>
      <c r="D141" s="175"/>
      <c r="E141" s="175"/>
      <c r="F141" s="175"/>
      <c r="G141" s="175"/>
      <c r="H141" s="175"/>
      <c r="I141" s="175"/>
      <c r="J141" s="175"/>
      <c r="K141" s="175"/>
      <c r="L141" s="175"/>
      <c r="M141" s="175"/>
      <c r="N141" s="7"/>
      <c r="O141" s="7"/>
      <c r="P141" s="7"/>
      <c r="Q141" s="75"/>
      <c r="R141" s="76"/>
      <c r="S141" s="77"/>
      <c r="T141" s="78"/>
      <c r="U141" s="78"/>
      <c r="V141" s="78"/>
      <c r="W141" s="191" t="s">
        <v>38</v>
      </c>
      <c r="X141" s="191"/>
      <c r="Y141" s="191"/>
      <c r="Z141" s="30"/>
      <c r="AA141" s="44"/>
      <c r="AB141" s="44"/>
      <c r="AC141" s="9"/>
      <c r="AD141" s="12"/>
      <c r="AE141" s="13"/>
      <c r="AF141" s="13"/>
      <c r="AG141" s="13"/>
      <c r="AH141" s="14"/>
      <c r="AI141" s="13"/>
    </row>
    <row r="142" spans="1:39" ht="13.5">
      <c r="A142" s="69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83"/>
      <c r="N142" s="80" t="s">
        <v>56</v>
      </c>
      <c r="O142" s="80"/>
      <c r="P142" s="81"/>
      <c r="Q142" s="75"/>
      <c r="R142" s="76"/>
      <c r="S142" s="77"/>
      <c r="T142" s="78"/>
      <c r="U142" s="78"/>
      <c r="V142" s="78"/>
      <c r="W142" s="191" t="s">
        <v>40</v>
      </c>
      <c r="X142" s="191"/>
      <c r="Y142" s="191"/>
      <c r="Z142" s="30"/>
      <c r="AA142" s="35"/>
      <c r="AB142" s="44"/>
      <c r="AC142" s="9"/>
      <c r="AD142" s="12"/>
      <c r="AE142" s="13"/>
      <c r="AF142" s="13"/>
      <c r="AG142" s="13"/>
      <c r="AH142" s="14"/>
      <c r="AI142" s="13"/>
    </row>
    <row r="143" spans="1:39" ht="13.5">
      <c r="A143" s="69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83"/>
      <c r="N143" s="80" t="s">
        <v>32</v>
      </c>
      <c r="O143" s="80"/>
      <c r="P143" s="81"/>
      <c r="Q143" s="75"/>
      <c r="R143" s="76"/>
      <c r="S143" s="77"/>
      <c r="T143" s="78"/>
      <c r="U143" s="78"/>
      <c r="V143" s="78"/>
      <c r="W143" s="84"/>
      <c r="X143" s="84"/>
      <c r="Y143" s="84"/>
      <c r="Z143" s="30"/>
      <c r="AA143" s="35"/>
      <c r="AB143" s="44"/>
      <c r="AC143" s="9"/>
      <c r="AD143" s="12"/>
      <c r="AE143" s="13"/>
      <c r="AF143" s="13"/>
      <c r="AG143" s="13"/>
      <c r="AH143" s="14"/>
      <c r="AI143" s="13"/>
    </row>
    <row r="144" spans="1:39" ht="13.5">
      <c r="A144" s="175" t="s">
        <v>49</v>
      </c>
      <c r="B144" s="175"/>
      <c r="C144" s="175"/>
      <c r="D144" s="175"/>
      <c r="E144" s="175"/>
      <c r="F144" s="175"/>
      <c r="G144" s="175"/>
      <c r="H144" s="175"/>
      <c r="I144" s="175"/>
      <c r="J144" s="175"/>
      <c r="K144" s="175"/>
      <c r="L144" s="175"/>
      <c r="M144" s="175"/>
      <c r="N144" s="80" t="s">
        <v>33</v>
      </c>
      <c r="O144" s="80"/>
      <c r="P144" s="81"/>
      <c r="Q144" s="75"/>
      <c r="R144" s="76"/>
      <c r="S144" s="77"/>
      <c r="T144" s="78"/>
      <c r="U144" s="78"/>
      <c r="V144" s="78"/>
      <c r="W144" s="120"/>
      <c r="X144" s="120"/>
      <c r="Y144" s="120"/>
      <c r="Z144" s="30"/>
      <c r="AA144" s="35"/>
      <c r="AB144" s="44"/>
      <c r="AC144" s="9"/>
      <c r="AD144" s="12"/>
      <c r="AE144" s="13"/>
      <c r="AF144" s="13"/>
      <c r="AG144" s="13"/>
      <c r="AH144" s="14"/>
      <c r="AI144" s="13"/>
    </row>
    <row r="145" spans="1:35" ht="13.5">
      <c r="A145" s="175" t="s">
        <v>34</v>
      </c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  <c r="L145" s="175"/>
      <c r="M145" s="175"/>
      <c r="N145" s="80"/>
      <c r="O145" s="80"/>
      <c r="P145" s="81"/>
      <c r="Q145" s="75"/>
      <c r="R145" s="76"/>
      <c r="S145" s="77"/>
      <c r="T145" s="78"/>
      <c r="U145" s="78"/>
      <c r="V145" s="78"/>
      <c r="W145" s="191" t="s">
        <v>39</v>
      </c>
      <c r="X145" s="191"/>
      <c r="Y145" s="191"/>
      <c r="Z145" s="30"/>
      <c r="AA145" s="35"/>
      <c r="AE145" s="13"/>
      <c r="AF145" s="13"/>
      <c r="AG145" s="13"/>
      <c r="AH145" s="14"/>
      <c r="AI145" s="13"/>
    </row>
    <row r="146" spans="1:35" ht="13.5">
      <c r="A146" s="123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83"/>
      <c r="N146" s="80"/>
      <c r="O146" s="80"/>
      <c r="P146" s="81"/>
      <c r="Q146" s="75"/>
      <c r="R146" s="76"/>
      <c r="S146" s="77"/>
      <c r="T146" s="78"/>
      <c r="U146" s="78"/>
      <c r="V146" s="78"/>
      <c r="W146" s="191" t="s">
        <v>37</v>
      </c>
      <c r="X146" s="191"/>
      <c r="Y146" s="191"/>
      <c r="Z146" s="30"/>
      <c r="AA146" s="35"/>
      <c r="AE146" s="13"/>
      <c r="AF146" s="13"/>
      <c r="AG146" s="13"/>
      <c r="AH146" s="14"/>
      <c r="AI146" s="13"/>
    </row>
    <row r="147" spans="1:35" ht="13.5">
      <c r="A147" s="70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2"/>
      <c r="N147" s="80" t="s">
        <v>35</v>
      </c>
      <c r="O147" s="80"/>
      <c r="P147" s="81"/>
      <c r="Q147" s="75"/>
      <c r="R147" s="76"/>
      <c r="S147" s="77"/>
      <c r="T147" s="78"/>
      <c r="U147" s="78"/>
      <c r="V147" s="78"/>
      <c r="W147" s="82"/>
      <c r="Y147" s="82"/>
      <c r="Z147" s="30"/>
      <c r="AA147" s="35"/>
      <c r="AE147" s="13"/>
      <c r="AF147" s="13"/>
      <c r="AG147" s="13"/>
      <c r="AH147" s="14"/>
      <c r="AI147" s="13"/>
    </row>
    <row r="148" spans="1:35" ht="13.5">
      <c r="A148" s="175" t="s">
        <v>183</v>
      </c>
      <c r="B148" s="175"/>
      <c r="C148" s="175"/>
      <c r="D148" s="175"/>
      <c r="E148" s="175"/>
      <c r="F148" s="175"/>
      <c r="G148" s="175"/>
      <c r="H148" s="175"/>
      <c r="I148" s="175"/>
      <c r="J148" s="175"/>
      <c r="K148" s="175"/>
      <c r="L148" s="175"/>
      <c r="M148" s="175"/>
      <c r="N148" s="80" t="s">
        <v>36</v>
      </c>
      <c r="O148" s="80"/>
      <c r="P148" s="81"/>
      <c r="Q148" s="75"/>
      <c r="R148" s="76"/>
      <c r="S148" s="77"/>
      <c r="T148" s="78"/>
      <c r="U148" s="78"/>
      <c r="V148" s="78"/>
      <c r="W148" s="7"/>
      <c r="X148" s="7"/>
      <c r="Y148" s="7"/>
      <c r="Z148" s="30"/>
      <c r="AA148" s="35"/>
      <c r="AE148" s="13"/>
      <c r="AF148" s="13"/>
      <c r="AG148" s="13"/>
      <c r="AH148" s="14"/>
      <c r="AI148" s="13"/>
    </row>
    <row r="149" spans="1:35" ht="13.5">
      <c r="A149" s="175" t="s">
        <v>184</v>
      </c>
      <c r="B149" s="175"/>
      <c r="C149" s="175"/>
      <c r="D149" s="175"/>
      <c r="E149" s="175"/>
      <c r="F149" s="175"/>
      <c r="G149" s="175"/>
      <c r="H149" s="175"/>
      <c r="I149" s="175"/>
      <c r="J149" s="175"/>
      <c r="K149" s="175"/>
      <c r="L149" s="175"/>
      <c r="M149" s="175"/>
      <c r="N149" s="7"/>
      <c r="O149" s="7"/>
      <c r="P149" s="81"/>
      <c r="Q149" s="75"/>
      <c r="R149" s="76"/>
      <c r="S149" s="77"/>
      <c r="T149" s="78"/>
      <c r="U149" s="78"/>
      <c r="V149" s="78"/>
      <c r="W149" s="7"/>
      <c r="X149" s="7"/>
      <c r="Y149" s="7"/>
      <c r="Z149" s="30"/>
      <c r="AA149" s="44"/>
      <c r="AE149" s="13"/>
      <c r="AF149" s="13"/>
      <c r="AG149" s="13"/>
      <c r="AH149" s="14"/>
      <c r="AI149" s="13"/>
    </row>
    <row r="150" spans="1:35" ht="13.5">
      <c r="A150" s="70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2"/>
      <c r="N150" s="7"/>
      <c r="O150" s="7"/>
      <c r="P150" s="7"/>
      <c r="Q150" s="75"/>
      <c r="R150" s="76"/>
      <c r="S150" s="77"/>
      <c r="T150" s="78"/>
      <c r="U150" s="78"/>
      <c r="V150" s="78"/>
      <c r="W150" s="78"/>
      <c r="X150" s="7"/>
      <c r="Y150" s="7"/>
      <c r="AA150" s="44"/>
      <c r="AE150" s="13"/>
      <c r="AF150" s="13"/>
      <c r="AG150" s="13"/>
      <c r="AH150" s="14"/>
      <c r="AI150" s="13"/>
    </row>
    <row r="151" spans="1:35" ht="13.5">
      <c r="N151" s="68"/>
      <c r="O151" s="67"/>
      <c r="P151" s="3"/>
      <c r="W151" s="10"/>
      <c r="Z151" s="30"/>
      <c r="AA151" s="44"/>
      <c r="AE151" s="13"/>
      <c r="AF151" s="13"/>
      <c r="AG151" s="13"/>
      <c r="AH151" s="14"/>
      <c r="AI151" s="13"/>
    </row>
    <row r="152" spans="1:35" ht="13.5">
      <c r="A152" s="2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8"/>
      <c r="N152" s="47"/>
      <c r="O152" s="47"/>
      <c r="P152" s="33"/>
      <c r="Q152" s="59"/>
      <c r="R152" s="60"/>
      <c r="S152" s="61"/>
      <c r="T152" s="62"/>
      <c r="U152" s="62"/>
      <c r="V152" s="62"/>
      <c r="W152" s="36"/>
      <c r="X152" s="29"/>
      <c r="Y152" s="29"/>
      <c r="Z152" s="30"/>
      <c r="AA152" s="44"/>
      <c r="AB152" s="44"/>
      <c r="AC152" s="9"/>
      <c r="AD152" s="12"/>
      <c r="AE152" s="13"/>
      <c r="AF152" s="13"/>
      <c r="AG152" s="13"/>
      <c r="AH152" s="13"/>
      <c r="AI152" s="13"/>
    </row>
    <row r="153" spans="1:35" ht="13.5">
      <c r="A153" s="27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8"/>
      <c r="N153" s="47"/>
      <c r="O153" s="47"/>
      <c r="P153" s="33"/>
      <c r="Q153" s="59"/>
      <c r="R153" s="60"/>
      <c r="S153" s="61"/>
      <c r="T153" s="62"/>
      <c r="U153" s="62"/>
      <c r="V153" s="62"/>
      <c r="W153" s="36"/>
      <c r="X153" s="29"/>
      <c r="Y153" s="29"/>
      <c r="Z153" s="30"/>
      <c r="AA153" s="30"/>
      <c r="AB153" s="30"/>
    </row>
    <row r="154" spans="1:35" ht="13.5">
      <c r="A154" s="27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8"/>
      <c r="N154" s="47"/>
      <c r="O154" s="47"/>
      <c r="P154" s="33"/>
      <c r="Q154" s="59"/>
      <c r="R154" s="60"/>
      <c r="S154" s="61"/>
      <c r="T154" s="62"/>
      <c r="U154" s="62"/>
      <c r="V154" s="62"/>
      <c r="W154" s="36"/>
      <c r="X154" s="29"/>
      <c r="Y154" s="29"/>
      <c r="Z154" s="30"/>
      <c r="AA154" s="30"/>
      <c r="AB154" s="30"/>
    </row>
    <row r="155" spans="1:35" ht="13.5">
      <c r="A155" s="27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8"/>
      <c r="N155" s="47"/>
      <c r="O155" s="47"/>
      <c r="P155" s="33"/>
      <c r="Q155" s="59"/>
      <c r="R155" s="60"/>
      <c r="S155" s="61"/>
      <c r="T155" s="62"/>
      <c r="U155" s="62"/>
      <c r="V155" s="62"/>
      <c r="W155" s="36"/>
      <c r="X155" s="29"/>
      <c r="Y155" s="29"/>
      <c r="Z155" s="30"/>
      <c r="AA155" s="30"/>
      <c r="AB155" s="30"/>
    </row>
    <row r="156" spans="1:35" ht="13.5">
      <c r="A156" s="27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8"/>
      <c r="N156" s="47"/>
      <c r="O156" s="47"/>
      <c r="P156" s="33"/>
      <c r="Q156" s="59"/>
      <c r="R156" s="60"/>
      <c r="S156" s="61"/>
      <c r="T156" s="62"/>
      <c r="U156" s="62"/>
      <c r="V156" s="62"/>
      <c r="W156" s="36"/>
      <c r="X156" s="29"/>
      <c r="Y156" s="29"/>
      <c r="Z156" s="30"/>
      <c r="AA156" s="30"/>
      <c r="AB156" s="30"/>
    </row>
    <row r="157" spans="1:35" ht="13.5">
      <c r="A157" s="27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8"/>
      <c r="N157" s="47"/>
      <c r="O157" s="47"/>
      <c r="P157" s="33"/>
      <c r="Q157" s="59"/>
      <c r="R157" s="60"/>
      <c r="S157" s="61"/>
      <c r="T157" s="62"/>
      <c r="U157" s="62"/>
      <c r="V157" s="62"/>
      <c r="W157" s="36"/>
      <c r="X157" s="29"/>
      <c r="Y157" s="29"/>
      <c r="Z157" s="30"/>
      <c r="AA157" s="30"/>
      <c r="AB157" s="30"/>
    </row>
    <row r="158" spans="1:35" ht="13.5">
      <c r="A158" s="27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8"/>
      <c r="N158" s="47"/>
      <c r="O158" s="47"/>
      <c r="P158" s="33"/>
      <c r="Q158" s="59"/>
      <c r="R158" s="60"/>
      <c r="S158" s="61"/>
      <c r="T158" s="62"/>
      <c r="U158" s="62"/>
      <c r="V158" s="62"/>
      <c r="W158" s="36"/>
      <c r="X158" s="29"/>
      <c r="Y158" s="29"/>
      <c r="Z158" s="30"/>
      <c r="AA158" s="30"/>
      <c r="AB158" s="30"/>
    </row>
    <row r="159" spans="1:35" ht="13.5">
      <c r="A159" s="27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8"/>
      <c r="N159" s="47"/>
      <c r="O159" s="47"/>
      <c r="P159" s="33"/>
      <c r="Q159" s="59"/>
      <c r="R159" s="60"/>
      <c r="S159" s="61"/>
      <c r="T159" s="62"/>
      <c r="U159" s="62"/>
      <c r="V159" s="62"/>
      <c r="W159" s="36"/>
      <c r="X159" s="29"/>
      <c r="Y159" s="29"/>
      <c r="Z159" s="30"/>
      <c r="AA159" s="30"/>
      <c r="AB159" s="30"/>
    </row>
    <row r="160" spans="1:35" ht="13.5">
      <c r="A160" s="27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8"/>
      <c r="N160" s="47"/>
      <c r="O160" s="47"/>
      <c r="P160" s="33"/>
      <c r="Q160" s="59"/>
      <c r="R160" s="60"/>
      <c r="S160" s="61"/>
      <c r="T160" s="62"/>
      <c r="U160" s="62"/>
      <c r="V160" s="62"/>
      <c r="W160" s="36"/>
      <c r="X160" s="29"/>
      <c r="Y160" s="29"/>
      <c r="Z160" s="30"/>
      <c r="AA160" s="30"/>
      <c r="AB160" s="30"/>
    </row>
    <row r="161" spans="1:28" ht="13.5">
      <c r="A161" s="27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8"/>
      <c r="N161" s="47"/>
      <c r="O161" s="47"/>
      <c r="P161" s="33"/>
      <c r="Q161" s="59"/>
      <c r="R161" s="60"/>
      <c r="S161" s="61"/>
      <c r="T161" s="62"/>
      <c r="U161" s="62"/>
      <c r="V161" s="62"/>
      <c r="W161" s="36"/>
      <c r="X161" s="29"/>
      <c r="Y161" s="29"/>
      <c r="Z161" s="30"/>
      <c r="AA161" s="30"/>
      <c r="AB161" s="30"/>
    </row>
    <row r="162" spans="1:28" ht="13.5">
      <c r="A162" s="27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8"/>
      <c r="N162" s="47"/>
      <c r="O162" s="47"/>
      <c r="P162" s="33"/>
      <c r="Q162" s="59"/>
      <c r="R162" s="60"/>
      <c r="S162" s="61"/>
      <c r="T162" s="62"/>
      <c r="U162" s="62"/>
      <c r="V162" s="62"/>
      <c r="W162" s="36"/>
      <c r="X162" s="29"/>
      <c r="Y162" s="29"/>
      <c r="Z162" s="30"/>
      <c r="AA162" s="30"/>
      <c r="AB162" s="30"/>
    </row>
    <row r="163" spans="1:28" ht="13.5">
      <c r="A163" s="27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8"/>
      <c r="N163" s="47"/>
      <c r="O163" s="47"/>
      <c r="P163" s="33"/>
      <c r="Q163" s="59"/>
      <c r="R163" s="60"/>
      <c r="S163" s="61"/>
      <c r="T163" s="62"/>
      <c r="U163" s="62"/>
      <c r="V163" s="62"/>
      <c r="W163" s="36"/>
      <c r="X163" s="29"/>
      <c r="Y163" s="29"/>
      <c r="Z163" s="30"/>
      <c r="AA163" s="30"/>
      <c r="AB163" s="30"/>
    </row>
    <row r="164" spans="1:28" ht="13.5">
      <c r="A164" s="27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8"/>
      <c r="N164" s="47"/>
      <c r="O164" s="47"/>
      <c r="P164" s="33"/>
      <c r="Q164" s="59"/>
      <c r="R164" s="60"/>
      <c r="S164" s="61"/>
      <c r="T164" s="62"/>
      <c r="U164" s="62"/>
      <c r="V164" s="62"/>
      <c r="W164" s="36"/>
      <c r="X164" s="29"/>
      <c r="Y164" s="29"/>
      <c r="Z164" s="30"/>
      <c r="AA164" s="30"/>
      <c r="AB164" s="30"/>
    </row>
    <row r="165" spans="1:28" ht="13.5">
      <c r="A165" s="27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8"/>
      <c r="N165" s="47"/>
      <c r="O165" s="47"/>
      <c r="P165" s="33"/>
      <c r="Q165" s="59"/>
      <c r="R165" s="60"/>
      <c r="S165" s="61"/>
      <c r="T165" s="62"/>
      <c r="U165" s="62"/>
      <c r="V165" s="62"/>
      <c r="W165" s="36"/>
      <c r="X165" s="29"/>
      <c r="Y165" s="29"/>
      <c r="Z165" s="30"/>
      <c r="AA165" s="30"/>
      <c r="AB165" s="30"/>
    </row>
    <row r="166" spans="1:28" ht="13.5">
      <c r="A166" s="27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8"/>
      <c r="N166" s="47"/>
      <c r="O166" s="47"/>
      <c r="P166" s="33"/>
      <c r="Q166" s="59"/>
      <c r="R166" s="60"/>
      <c r="S166" s="61"/>
      <c r="T166" s="62"/>
      <c r="U166" s="62"/>
      <c r="V166" s="62"/>
      <c r="W166" s="36"/>
      <c r="X166" s="29"/>
      <c r="Y166" s="29"/>
      <c r="Z166" s="30"/>
      <c r="AA166" s="30"/>
      <c r="AB166" s="30"/>
    </row>
    <row r="167" spans="1:28" ht="13.5">
      <c r="A167" s="27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8"/>
      <c r="N167" s="47"/>
      <c r="O167" s="47"/>
      <c r="P167" s="33"/>
      <c r="Q167" s="59"/>
      <c r="R167" s="60"/>
      <c r="S167" s="61"/>
      <c r="T167" s="62"/>
      <c r="U167" s="62"/>
      <c r="V167" s="62"/>
      <c r="W167" s="36"/>
      <c r="X167" s="29"/>
      <c r="Y167" s="29"/>
      <c r="Z167" s="30"/>
      <c r="AA167" s="30"/>
      <c r="AB167" s="30"/>
    </row>
    <row r="168" spans="1:28" ht="13.5">
      <c r="A168" s="27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8"/>
      <c r="N168" s="47"/>
      <c r="O168" s="47"/>
      <c r="P168" s="33"/>
      <c r="Q168" s="59"/>
      <c r="R168" s="60"/>
      <c r="S168" s="61"/>
      <c r="T168" s="62"/>
      <c r="U168" s="62"/>
      <c r="V168" s="62"/>
      <c r="W168" s="36"/>
      <c r="X168" s="29"/>
      <c r="Y168" s="29"/>
      <c r="Z168" s="30"/>
      <c r="AA168" s="30"/>
      <c r="AB168" s="30"/>
    </row>
    <row r="169" spans="1:28" ht="13.5">
      <c r="A169" s="27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8"/>
      <c r="N169" s="47"/>
      <c r="O169" s="47"/>
      <c r="P169" s="33"/>
      <c r="Q169" s="59"/>
      <c r="R169" s="60"/>
      <c r="S169" s="61"/>
      <c r="T169" s="62"/>
      <c r="U169" s="62"/>
      <c r="V169" s="62"/>
      <c r="W169" s="36"/>
      <c r="X169" s="29"/>
      <c r="Y169" s="29"/>
      <c r="Z169" s="30"/>
      <c r="AA169" s="30"/>
      <c r="AB169" s="30"/>
    </row>
    <row r="170" spans="1:28" ht="13.5">
      <c r="A170" s="27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8"/>
      <c r="N170" s="47"/>
      <c r="O170" s="47"/>
      <c r="P170" s="33"/>
      <c r="Q170" s="59"/>
      <c r="R170" s="60"/>
      <c r="S170" s="61"/>
      <c r="T170" s="62"/>
      <c r="U170" s="62"/>
      <c r="V170" s="62"/>
      <c r="W170" s="36"/>
      <c r="X170" s="29"/>
      <c r="Y170" s="29"/>
      <c r="Z170" s="30"/>
      <c r="AA170" s="30"/>
      <c r="AB170" s="30"/>
    </row>
    <row r="171" spans="1:28" ht="13.5">
      <c r="A171" s="27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8"/>
      <c r="N171" s="47"/>
      <c r="O171" s="47"/>
      <c r="P171" s="33"/>
      <c r="Q171" s="59"/>
      <c r="R171" s="60"/>
      <c r="S171" s="61"/>
      <c r="T171" s="62"/>
      <c r="U171" s="62"/>
      <c r="V171" s="62"/>
      <c r="W171" s="36"/>
      <c r="X171" s="29"/>
      <c r="Y171" s="29"/>
      <c r="Z171" s="30"/>
      <c r="AA171" s="30"/>
      <c r="AB171" s="30"/>
    </row>
    <row r="172" spans="1:28" ht="13.5">
      <c r="A172" s="27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8"/>
      <c r="N172" s="47"/>
      <c r="O172" s="47"/>
      <c r="P172" s="33"/>
      <c r="Q172" s="59"/>
      <c r="R172" s="60"/>
      <c r="S172" s="61"/>
      <c r="T172" s="62"/>
      <c r="U172" s="62"/>
      <c r="V172" s="62"/>
      <c r="W172" s="36"/>
      <c r="X172" s="29"/>
      <c r="Y172" s="29"/>
      <c r="Z172" s="30"/>
      <c r="AA172" s="30"/>
      <c r="AB172" s="30"/>
    </row>
    <row r="173" spans="1:28" ht="13.5">
      <c r="A173" s="27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8"/>
      <c r="N173" s="47"/>
      <c r="O173" s="47"/>
      <c r="P173" s="33"/>
      <c r="Q173" s="59"/>
      <c r="R173" s="60"/>
      <c r="S173" s="61"/>
      <c r="T173" s="62"/>
      <c r="U173" s="62"/>
      <c r="V173" s="62"/>
      <c r="W173" s="36"/>
      <c r="X173" s="29"/>
      <c r="Y173" s="29"/>
      <c r="Z173" s="30"/>
      <c r="AA173" s="30"/>
      <c r="AB173" s="30"/>
    </row>
    <row r="174" spans="1:28" ht="13.5">
      <c r="A174" s="27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8"/>
      <c r="N174" s="47"/>
      <c r="O174" s="47"/>
      <c r="P174" s="33"/>
      <c r="Q174" s="59"/>
      <c r="R174" s="60"/>
      <c r="S174" s="61"/>
      <c r="T174" s="62"/>
      <c r="U174" s="62"/>
      <c r="V174" s="62"/>
      <c r="W174" s="36"/>
      <c r="X174" s="29"/>
      <c r="Y174" s="29"/>
      <c r="Z174" s="30"/>
      <c r="AA174" s="30"/>
      <c r="AB174" s="30"/>
    </row>
    <row r="175" spans="1:28" ht="13.5">
      <c r="A175" s="27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8"/>
      <c r="N175" s="47"/>
      <c r="O175" s="47"/>
      <c r="P175" s="33"/>
      <c r="Q175" s="59"/>
      <c r="R175" s="60"/>
      <c r="S175" s="61"/>
      <c r="T175" s="62"/>
      <c r="U175" s="62"/>
      <c r="V175" s="62"/>
      <c r="W175" s="36"/>
      <c r="X175" s="29"/>
      <c r="Y175" s="29"/>
      <c r="Z175" s="30"/>
      <c r="AA175" s="30"/>
      <c r="AB175" s="30"/>
    </row>
    <row r="176" spans="1:28" ht="13.5">
      <c r="A176" s="27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8"/>
      <c r="N176" s="47"/>
      <c r="O176" s="47"/>
      <c r="P176" s="33"/>
      <c r="Q176" s="59"/>
      <c r="R176" s="60"/>
      <c r="S176" s="61"/>
      <c r="T176" s="62"/>
      <c r="U176" s="62"/>
      <c r="V176" s="62"/>
      <c r="W176" s="36"/>
      <c r="X176" s="29"/>
      <c r="Y176" s="29"/>
      <c r="Z176" s="30"/>
      <c r="AA176" s="30"/>
      <c r="AB176" s="30"/>
    </row>
    <row r="177" spans="1:28" ht="13.5">
      <c r="A177" s="27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8"/>
      <c r="N177" s="47"/>
      <c r="O177" s="47"/>
      <c r="P177" s="33"/>
      <c r="Q177" s="59"/>
      <c r="R177" s="60"/>
      <c r="S177" s="61"/>
      <c r="T177" s="62"/>
      <c r="U177" s="62"/>
      <c r="V177" s="62"/>
      <c r="W177" s="36"/>
      <c r="X177" s="29"/>
      <c r="Y177" s="29"/>
      <c r="Z177" s="30"/>
      <c r="AA177" s="30"/>
      <c r="AB177" s="30"/>
    </row>
    <row r="178" spans="1:28" ht="13.5">
      <c r="A178" s="27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8"/>
      <c r="N178" s="47"/>
      <c r="O178" s="47"/>
      <c r="P178" s="33"/>
      <c r="Q178" s="59"/>
      <c r="R178" s="60"/>
      <c r="S178" s="61"/>
      <c r="T178" s="62"/>
      <c r="U178" s="62"/>
      <c r="V178" s="62"/>
      <c r="W178" s="36"/>
      <c r="X178" s="29"/>
      <c r="Y178" s="29"/>
      <c r="Z178" s="30"/>
      <c r="AA178" s="30"/>
      <c r="AB178" s="30"/>
    </row>
    <row r="179" spans="1:28" ht="13.5">
      <c r="A179" s="27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8"/>
      <c r="N179" s="47"/>
      <c r="O179" s="47"/>
      <c r="P179" s="33"/>
      <c r="Q179" s="59"/>
      <c r="R179" s="60"/>
      <c r="S179" s="61"/>
      <c r="T179" s="62"/>
      <c r="U179" s="62"/>
      <c r="V179" s="62"/>
      <c r="W179" s="36"/>
      <c r="X179" s="29"/>
      <c r="Y179" s="29"/>
      <c r="Z179" s="30"/>
      <c r="AA179" s="30"/>
      <c r="AB179" s="30"/>
    </row>
    <row r="180" spans="1:28" ht="13.5">
      <c r="A180" s="27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8"/>
      <c r="N180" s="47"/>
      <c r="O180" s="47"/>
      <c r="P180" s="33"/>
      <c r="Q180" s="59"/>
      <c r="R180" s="60"/>
      <c r="S180" s="61"/>
      <c r="T180" s="62"/>
      <c r="U180" s="62"/>
      <c r="V180" s="62"/>
      <c r="W180" s="36"/>
      <c r="X180" s="29"/>
      <c r="Y180" s="29"/>
      <c r="Z180" s="30"/>
      <c r="AA180" s="30"/>
      <c r="AB180" s="30"/>
    </row>
    <row r="181" spans="1:28" ht="13.5">
      <c r="A181" s="27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8"/>
      <c r="N181" s="47"/>
      <c r="O181" s="47"/>
      <c r="P181" s="33"/>
      <c r="Q181" s="59"/>
      <c r="R181" s="60"/>
      <c r="S181" s="61"/>
      <c r="T181" s="62"/>
      <c r="U181" s="62"/>
      <c r="V181" s="62"/>
      <c r="W181" s="36"/>
      <c r="X181" s="29"/>
      <c r="Y181" s="29"/>
      <c r="Z181" s="30"/>
      <c r="AA181" s="30"/>
      <c r="AB181" s="30"/>
    </row>
    <row r="182" spans="1:28" ht="13.5">
      <c r="A182" s="27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8"/>
      <c r="N182" s="47"/>
      <c r="O182" s="47"/>
      <c r="P182" s="33"/>
      <c r="Q182" s="59"/>
      <c r="R182" s="60"/>
      <c r="S182" s="61"/>
      <c r="T182" s="62"/>
      <c r="U182" s="62"/>
      <c r="V182" s="62"/>
      <c r="W182" s="36"/>
      <c r="X182" s="29"/>
      <c r="Y182" s="29"/>
      <c r="Z182" s="30"/>
      <c r="AA182" s="30"/>
      <c r="AB182" s="30"/>
    </row>
    <row r="183" spans="1:28" ht="13.5">
      <c r="A183" s="27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8"/>
      <c r="N183" s="47"/>
      <c r="O183" s="47"/>
      <c r="P183" s="33"/>
      <c r="Q183" s="59"/>
      <c r="R183" s="60"/>
      <c r="S183" s="61"/>
      <c r="T183" s="62"/>
      <c r="U183" s="62"/>
      <c r="V183" s="62"/>
      <c r="W183" s="36"/>
      <c r="X183" s="29"/>
      <c r="Y183" s="29"/>
      <c r="Z183" s="30"/>
      <c r="AA183" s="30"/>
      <c r="AB183" s="30"/>
    </row>
    <row r="184" spans="1:28" ht="13.5">
      <c r="A184" s="27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8"/>
      <c r="N184" s="47"/>
      <c r="O184" s="47"/>
      <c r="P184" s="33"/>
      <c r="Q184" s="59"/>
      <c r="R184" s="60"/>
      <c r="S184" s="61"/>
      <c r="T184" s="62"/>
      <c r="U184" s="62"/>
      <c r="V184" s="62"/>
      <c r="W184" s="36"/>
      <c r="X184" s="29"/>
      <c r="Y184" s="29"/>
      <c r="Z184" s="30"/>
      <c r="AA184" s="30"/>
      <c r="AB184" s="30"/>
    </row>
    <row r="185" spans="1:28" ht="13.5">
      <c r="A185" s="27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8"/>
      <c r="N185" s="47"/>
      <c r="O185" s="47"/>
      <c r="P185" s="33"/>
      <c r="Q185" s="59"/>
      <c r="R185" s="60"/>
      <c r="S185" s="61"/>
      <c r="T185" s="62"/>
      <c r="U185" s="62"/>
      <c r="V185" s="62"/>
      <c r="W185" s="36"/>
      <c r="X185" s="29"/>
      <c r="Y185" s="29"/>
      <c r="Z185" s="30"/>
      <c r="AA185" s="30"/>
      <c r="AB185" s="30"/>
    </row>
    <row r="186" spans="1:28" ht="13.5">
      <c r="A186" s="27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8"/>
      <c r="N186" s="47"/>
      <c r="O186" s="47"/>
      <c r="P186" s="33"/>
      <c r="Q186" s="59"/>
      <c r="R186" s="60"/>
      <c r="S186" s="61"/>
      <c r="T186" s="62"/>
      <c r="U186" s="62"/>
      <c r="V186" s="62"/>
      <c r="W186" s="36"/>
      <c r="X186" s="29"/>
      <c r="Y186" s="29"/>
      <c r="Z186" s="30"/>
      <c r="AA186" s="30"/>
      <c r="AB186" s="30"/>
    </row>
    <row r="187" spans="1:28" ht="13.5">
      <c r="A187" s="27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8"/>
      <c r="N187" s="47"/>
      <c r="O187" s="47"/>
      <c r="P187" s="33"/>
      <c r="Q187" s="59"/>
      <c r="R187" s="60"/>
      <c r="S187" s="61"/>
      <c r="T187" s="62"/>
      <c r="U187" s="62"/>
      <c r="V187" s="62"/>
      <c r="W187" s="36"/>
      <c r="X187" s="29"/>
      <c r="Y187" s="29"/>
      <c r="Z187" s="30"/>
      <c r="AA187" s="30"/>
      <c r="AB187" s="30"/>
    </row>
    <row r="188" spans="1:28" ht="13.5">
      <c r="A188" s="27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8"/>
      <c r="N188" s="47"/>
      <c r="O188" s="47"/>
      <c r="P188" s="33"/>
      <c r="Q188" s="59"/>
      <c r="R188" s="60"/>
      <c r="S188" s="61"/>
      <c r="T188" s="62"/>
      <c r="U188" s="62"/>
      <c r="V188" s="62"/>
      <c r="W188" s="36"/>
      <c r="X188" s="29"/>
      <c r="Y188" s="29"/>
      <c r="Z188" s="30"/>
      <c r="AA188" s="30"/>
      <c r="AB188" s="30"/>
    </row>
    <row r="189" spans="1:28" ht="13.5">
      <c r="A189" s="27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8"/>
      <c r="N189" s="47"/>
      <c r="O189" s="47"/>
      <c r="P189" s="33"/>
      <c r="Q189" s="59"/>
      <c r="R189" s="60"/>
      <c r="S189" s="61"/>
      <c r="T189" s="62"/>
      <c r="U189" s="62"/>
      <c r="V189" s="62"/>
      <c r="W189" s="36"/>
      <c r="X189" s="29"/>
      <c r="Y189" s="29"/>
      <c r="Z189" s="30"/>
      <c r="AA189" s="30"/>
      <c r="AB189" s="30"/>
    </row>
    <row r="190" spans="1:28" ht="13.5">
      <c r="A190" s="27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8"/>
      <c r="N190" s="47"/>
      <c r="O190" s="47"/>
      <c r="P190" s="33"/>
      <c r="Q190" s="59"/>
      <c r="R190" s="60"/>
      <c r="S190" s="61"/>
      <c r="T190" s="62"/>
      <c r="U190" s="62"/>
      <c r="V190" s="62"/>
      <c r="W190" s="36"/>
      <c r="X190" s="29"/>
      <c r="Y190" s="29"/>
      <c r="Z190" s="30"/>
      <c r="AA190" s="30"/>
      <c r="AB190" s="30"/>
    </row>
    <row r="191" spans="1:28" ht="13.5">
      <c r="A191" s="27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8"/>
      <c r="N191" s="47"/>
      <c r="O191" s="47"/>
      <c r="P191" s="33"/>
      <c r="Q191" s="59"/>
      <c r="R191" s="60"/>
      <c r="S191" s="61"/>
      <c r="T191" s="62"/>
      <c r="U191" s="62"/>
      <c r="V191" s="62"/>
      <c r="W191" s="36"/>
      <c r="X191" s="29"/>
      <c r="Y191" s="29"/>
      <c r="Z191" s="30"/>
      <c r="AA191" s="30"/>
      <c r="AB191" s="30"/>
    </row>
    <row r="192" spans="1:28" ht="13.5">
      <c r="A192" s="27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8"/>
      <c r="N192" s="47"/>
      <c r="O192" s="47"/>
      <c r="P192" s="33"/>
      <c r="Q192" s="59"/>
      <c r="R192" s="60"/>
      <c r="S192" s="61"/>
      <c r="T192" s="62"/>
      <c r="U192" s="62"/>
      <c r="V192" s="62"/>
      <c r="W192" s="36"/>
      <c r="X192" s="29"/>
      <c r="Y192" s="29"/>
      <c r="Z192" s="30"/>
      <c r="AA192" s="30"/>
      <c r="AB192" s="30"/>
    </row>
    <row r="193" spans="1:28" ht="13.5">
      <c r="A193" s="27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8"/>
      <c r="N193" s="47"/>
      <c r="O193" s="47"/>
      <c r="P193" s="33"/>
      <c r="Q193" s="59"/>
      <c r="R193" s="60"/>
      <c r="S193" s="61"/>
      <c r="T193" s="62"/>
      <c r="U193" s="62"/>
      <c r="V193" s="62"/>
      <c r="W193" s="36"/>
      <c r="X193" s="29"/>
      <c r="Y193" s="29"/>
      <c r="Z193" s="30"/>
      <c r="AA193" s="30"/>
      <c r="AB193" s="30"/>
    </row>
    <row r="194" spans="1:28" ht="13.5">
      <c r="A194" s="27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8"/>
      <c r="N194" s="47"/>
      <c r="O194" s="47"/>
      <c r="P194" s="33"/>
      <c r="Q194" s="59"/>
      <c r="R194" s="60"/>
      <c r="S194" s="61"/>
      <c r="T194" s="62"/>
      <c r="U194" s="62"/>
      <c r="V194" s="62"/>
      <c r="W194" s="36"/>
      <c r="X194" s="29"/>
      <c r="Y194" s="29"/>
      <c r="Z194" s="30"/>
      <c r="AA194" s="30"/>
      <c r="AB194" s="30"/>
    </row>
    <row r="195" spans="1:28" ht="13.5">
      <c r="A195" s="27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8"/>
      <c r="N195" s="47"/>
      <c r="O195" s="47"/>
      <c r="P195" s="33"/>
      <c r="Q195" s="59"/>
      <c r="R195" s="60"/>
      <c r="S195" s="61"/>
      <c r="T195" s="62"/>
      <c r="U195" s="62"/>
      <c r="V195" s="62"/>
      <c r="W195" s="36"/>
      <c r="X195" s="29"/>
      <c r="Y195" s="29"/>
      <c r="Z195" s="30"/>
      <c r="AA195" s="30"/>
      <c r="AB195" s="30"/>
    </row>
    <row r="196" spans="1:28" ht="13.5">
      <c r="A196" s="27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8"/>
      <c r="N196" s="47"/>
      <c r="O196" s="47"/>
      <c r="P196" s="33"/>
      <c r="Q196" s="45"/>
      <c r="R196" s="46"/>
      <c r="S196" s="18"/>
      <c r="T196" s="29"/>
      <c r="U196" s="29"/>
      <c r="V196" s="29"/>
      <c r="W196" s="36"/>
      <c r="X196" s="29"/>
      <c r="Y196" s="29"/>
      <c r="Z196" s="30"/>
      <c r="AA196" s="30"/>
      <c r="AB196" s="30"/>
    </row>
    <row r="197" spans="1:28" ht="13.5">
      <c r="A197" s="27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8"/>
      <c r="N197" s="47"/>
      <c r="O197" s="47"/>
      <c r="P197" s="33"/>
      <c r="Q197" s="45"/>
      <c r="R197" s="46"/>
      <c r="S197" s="18"/>
      <c r="T197" s="29"/>
      <c r="U197" s="29"/>
      <c r="V197" s="29"/>
      <c r="W197" s="36"/>
      <c r="X197" s="29"/>
      <c r="Y197" s="29"/>
      <c r="Z197" s="30"/>
      <c r="AA197" s="30"/>
      <c r="AB197" s="30"/>
    </row>
    <row r="198" spans="1:28" ht="13.5">
      <c r="A198" s="27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8"/>
      <c r="N198" s="47"/>
      <c r="O198" s="47"/>
      <c r="P198" s="33"/>
      <c r="Q198" s="45"/>
      <c r="R198" s="46"/>
      <c r="S198" s="18"/>
      <c r="T198" s="29"/>
      <c r="U198" s="29"/>
      <c r="V198" s="29"/>
      <c r="W198" s="36"/>
      <c r="X198" s="29"/>
      <c r="Y198" s="29"/>
      <c r="Z198" s="30"/>
      <c r="AA198" s="30"/>
      <c r="AB198" s="30"/>
    </row>
    <row r="199" spans="1:28" ht="13.5">
      <c r="A199" s="27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8"/>
      <c r="N199" s="47"/>
      <c r="O199" s="47"/>
      <c r="P199" s="33"/>
      <c r="Q199" s="45"/>
      <c r="R199" s="46"/>
      <c r="S199" s="18"/>
      <c r="T199" s="29"/>
      <c r="U199" s="29"/>
      <c r="V199" s="29"/>
      <c r="W199" s="36"/>
      <c r="X199" s="29"/>
      <c r="Y199" s="29"/>
      <c r="Z199" s="30"/>
      <c r="AA199" s="30"/>
      <c r="AB199" s="30"/>
    </row>
    <row r="200" spans="1:28" ht="13.5">
      <c r="A200" s="27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8"/>
      <c r="N200" s="47"/>
      <c r="O200" s="47"/>
      <c r="P200" s="33"/>
      <c r="Q200" s="45"/>
      <c r="R200" s="46"/>
      <c r="S200" s="18"/>
      <c r="T200" s="29"/>
      <c r="U200" s="29"/>
      <c r="V200" s="29"/>
      <c r="W200" s="36"/>
      <c r="X200" s="29"/>
      <c r="Y200" s="29"/>
      <c r="Z200" s="30"/>
      <c r="AA200" s="30"/>
      <c r="AB200" s="30"/>
    </row>
    <row r="201" spans="1:28" ht="13.5">
      <c r="A201" s="27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8"/>
      <c r="N201" s="47"/>
      <c r="O201" s="47"/>
      <c r="P201" s="33"/>
      <c r="Q201" s="45"/>
      <c r="R201" s="46"/>
      <c r="S201" s="18"/>
      <c r="T201" s="29"/>
      <c r="U201" s="29"/>
      <c r="V201" s="29"/>
      <c r="W201" s="36"/>
      <c r="X201" s="29"/>
      <c r="Y201" s="29"/>
      <c r="Z201" s="30"/>
      <c r="AA201" s="30"/>
      <c r="AB201" s="30"/>
    </row>
    <row r="202" spans="1:28" ht="13.5">
      <c r="A202" s="27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8"/>
      <c r="N202" s="47"/>
      <c r="O202" s="47"/>
      <c r="P202" s="33"/>
      <c r="Q202" s="45"/>
      <c r="R202" s="46"/>
      <c r="S202" s="18"/>
      <c r="T202" s="29"/>
      <c r="U202" s="29"/>
      <c r="V202" s="29"/>
      <c r="W202" s="36"/>
      <c r="X202" s="29"/>
      <c r="Y202" s="29"/>
      <c r="Z202" s="30"/>
      <c r="AA202" s="30"/>
      <c r="AB202" s="30"/>
    </row>
    <row r="203" spans="1:28" ht="13.5">
      <c r="A203" s="27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8"/>
      <c r="N203" s="47"/>
      <c r="O203" s="47"/>
      <c r="P203" s="33"/>
      <c r="Q203" s="45"/>
      <c r="R203" s="46"/>
      <c r="S203" s="18"/>
      <c r="T203" s="29"/>
      <c r="U203" s="29"/>
      <c r="V203" s="29"/>
      <c r="W203" s="36"/>
      <c r="X203" s="29"/>
      <c r="Y203" s="29"/>
      <c r="Z203" s="30"/>
      <c r="AA203" s="30"/>
      <c r="AB203" s="30"/>
    </row>
    <row r="204" spans="1:28" ht="13.5">
      <c r="A204" s="27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8"/>
      <c r="N204" s="47"/>
      <c r="O204" s="47"/>
      <c r="P204" s="33"/>
      <c r="Q204" s="45"/>
      <c r="R204" s="46"/>
      <c r="S204" s="18"/>
      <c r="T204" s="29"/>
      <c r="U204" s="29"/>
      <c r="V204" s="29"/>
      <c r="W204" s="36"/>
      <c r="X204" s="29"/>
      <c r="Y204" s="29"/>
      <c r="Z204" s="30"/>
      <c r="AA204" s="30"/>
      <c r="AB204" s="30"/>
    </row>
    <row r="205" spans="1:28" ht="13.5">
      <c r="A205" s="27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8"/>
      <c r="N205" s="47"/>
      <c r="O205" s="47"/>
      <c r="P205" s="33"/>
      <c r="Q205" s="45"/>
      <c r="R205" s="46"/>
      <c r="S205" s="18"/>
      <c r="T205" s="29"/>
      <c r="U205" s="29"/>
      <c r="V205" s="29"/>
      <c r="W205" s="36"/>
      <c r="X205" s="29"/>
      <c r="Y205" s="29"/>
      <c r="Z205" s="30"/>
      <c r="AA205" s="30"/>
      <c r="AB205" s="30"/>
    </row>
    <row r="206" spans="1:28" ht="13.5">
      <c r="A206" s="27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8"/>
      <c r="N206" s="47"/>
      <c r="O206" s="47"/>
      <c r="P206" s="33"/>
      <c r="Q206" s="45"/>
      <c r="R206" s="46"/>
      <c r="S206" s="18"/>
      <c r="T206" s="29"/>
      <c r="U206" s="29"/>
      <c r="V206" s="29"/>
      <c r="W206" s="36"/>
      <c r="X206" s="29"/>
      <c r="Y206" s="29"/>
      <c r="Z206" s="30"/>
      <c r="AA206" s="30"/>
      <c r="AB206" s="30"/>
    </row>
    <row r="207" spans="1:28" ht="13.5">
      <c r="A207" s="27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8"/>
      <c r="N207" s="47"/>
      <c r="O207" s="47"/>
      <c r="P207" s="33"/>
      <c r="Q207" s="45"/>
      <c r="R207" s="46"/>
      <c r="S207" s="18"/>
      <c r="T207" s="29"/>
      <c r="U207" s="29"/>
      <c r="V207" s="29"/>
      <c r="W207" s="36"/>
      <c r="X207" s="29"/>
      <c r="Y207" s="29"/>
      <c r="Z207" s="30"/>
      <c r="AA207" s="30"/>
      <c r="AB207" s="30"/>
    </row>
    <row r="208" spans="1:28" ht="13.5">
      <c r="A208" s="27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8"/>
      <c r="N208" s="47"/>
      <c r="O208" s="47"/>
      <c r="P208" s="33"/>
      <c r="Q208" s="45"/>
      <c r="R208" s="46"/>
      <c r="S208" s="18"/>
      <c r="T208" s="29"/>
      <c r="U208" s="29"/>
      <c r="V208" s="29"/>
      <c r="W208" s="36"/>
      <c r="X208" s="29"/>
      <c r="Y208" s="29"/>
      <c r="Z208" s="30"/>
      <c r="AA208" s="30"/>
      <c r="AB208" s="30"/>
    </row>
    <row r="209" spans="1:28" ht="13.5">
      <c r="A209" s="27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8"/>
      <c r="N209" s="47"/>
      <c r="O209" s="47"/>
      <c r="P209" s="33"/>
      <c r="Q209" s="45"/>
      <c r="R209" s="46"/>
      <c r="S209" s="18"/>
      <c r="T209" s="29"/>
      <c r="U209" s="29"/>
      <c r="V209" s="29"/>
      <c r="W209" s="36"/>
      <c r="X209" s="29"/>
      <c r="Y209" s="29"/>
      <c r="Z209" s="30"/>
      <c r="AA209" s="30"/>
      <c r="AB209" s="30"/>
    </row>
    <row r="210" spans="1:28" ht="13.5">
      <c r="A210" s="27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8"/>
      <c r="N210" s="47"/>
      <c r="O210" s="47"/>
      <c r="P210" s="33"/>
      <c r="Q210" s="45"/>
      <c r="R210" s="46"/>
      <c r="S210" s="18"/>
      <c r="T210" s="29"/>
      <c r="U210" s="29"/>
      <c r="V210" s="29"/>
      <c r="W210" s="36"/>
      <c r="X210" s="29"/>
      <c r="Y210" s="29"/>
      <c r="Z210" s="30"/>
      <c r="AA210" s="30"/>
      <c r="AB210" s="30"/>
    </row>
    <row r="211" spans="1:28" ht="13.5">
      <c r="A211" s="27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8"/>
      <c r="N211" s="47"/>
      <c r="O211" s="47"/>
      <c r="P211" s="33"/>
      <c r="Q211" s="45"/>
      <c r="R211" s="46"/>
      <c r="S211" s="18"/>
      <c r="T211" s="29"/>
      <c r="U211" s="29"/>
      <c r="V211" s="29"/>
      <c r="W211" s="36"/>
      <c r="X211" s="29"/>
      <c r="Y211" s="29"/>
      <c r="Z211" s="30"/>
      <c r="AA211" s="30"/>
      <c r="AB211" s="30"/>
    </row>
    <row r="212" spans="1:28" ht="13.5">
      <c r="A212" s="27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8"/>
      <c r="N212" s="47"/>
      <c r="O212" s="47"/>
      <c r="P212" s="33"/>
      <c r="Q212" s="45"/>
      <c r="R212" s="46"/>
      <c r="S212" s="18"/>
      <c r="T212" s="29"/>
      <c r="U212" s="29"/>
      <c r="V212" s="29"/>
      <c r="W212" s="36"/>
      <c r="X212" s="29"/>
      <c r="Y212" s="29"/>
      <c r="Z212" s="30"/>
      <c r="AA212" s="30"/>
      <c r="AB212" s="30"/>
    </row>
    <row r="213" spans="1:28" ht="13.5">
      <c r="A213" s="27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8"/>
      <c r="N213" s="47"/>
      <c r="O213" s="47"/>
      <c r="P213" s="33"/>
      <c r="Q213" s="45"/>
      <c r="R213" s="46"/>
      <c r="S213" s="18"/>
      <c r="T213" s="29"/>
      <c r="U213" s="29"/>
      <c r="V213" s="29"/>
      <c r="W213" s="36"/>
      <c r="X213" s="29"/>
      <c r="Y213" s="29"/>
      <c r="Z213" s="30"/>
      <c r="AA213" s="30"/>
      <c r="AB213" s="30"/>
    </row>
    <row r="214" spans="1:28" ht="13.5">
      <c r="A214" s="27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8"/>
      <c r="N214" s="47"/>
      <c r="O214" s="47"/>
      <c r="P214" s="33"/>
      <c r="Q214" s="45"/>
      <c r="R214" s="46"/>
      <c r="S214" s="18"/>
      <c r="T214" s="29"/>
      <c r="U214" s="29"/>
      <c r="V214" s="29"/>
      <c r="W214" s="36"/>
      <c r="X214" s="29"/>
      <c r="Y214" s="29"/>
      <c r="Z214" s="30"/>
      <c r="AA214" s="30"/>
      <c r="AB214" s="30"/>
    </row>
    <row r="215" spans="1:28" ht="13.5">
      <c r="A215" s="27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8"/>
      <c r="N215" s="47"/>
      <c r="O215" s="47"/>
      <c r="P215" s="33"/>
      <c r="Q215" s="45"/>
      <c r="R215" s="46"/>
      <c r="S215" s="18"/>
      <c r="T215" s="29"/>
      <c r="U215" s="29"/>
      <c r="V215" s="29"/>
      <c r="W215" s="36"/>
      <c r="X215" s="29"/>
      <c r="Y215" s="29"/>
      <c r="Z215" s="30"/>
      <c r="AA215" s="30"/>
      <c r="AB215" s="30"/>
    </row>
    <row r="216" spans="1:28" ht="13.5">
      <c r="A216" s="27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8"/>
      <c r="N216" s="47"/>
      <c r="O216" s="47"/>
      <c r="P216" s="33"/>
      <c r="Q216" s="45"/>
      <c r="R216" s="46"/>
      <c r="S216" s="18"/>
      <c r="T216" s="29"/>
      <c r="U216" s="29"/>
      <c r="V216" s="29"/>
      <c r="W216" s="36"/>
      <c r="X216" s="29"/>
      <c r="Y216" s="29"/>
      <c r="Z216" s="30"/>
      <c r="AA216" s="30"/>
      <c r="AB216" s="30"/>
    </row>
    <row r="217" spans="1:28" ht="13.5">
      <c r="A217" s="27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8"/>
      <c r="N217" s="47"/>
      <c r="O217" s="47"/>
      <c r="P217" s="33"/>
      <c r="Q217" s="45"/>
      <c r="R217" s="46"/>
      <c r="S217" s="18"/>
      <c r="T217" s="29"/>
      <c r="U217" s="29"/>
      <c r="V217" s="29"/>
      <c r="W217" s="36"/>
      <c r="X217" s="29"/>
      <c r="Y217" s="29"/>
      <c r="Z217" s="30"/>
      <c r="AA217" s="30"/>
      <c r="AB217" s="30"/>
    </row>
    <row r="218" spans="1:28" ht="13.5">
      <c r="A218" s="27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8"/>
      <c r="N218" s="47"/>
      <c r="O218" s="47"/>
      <c r="P218" s="33"/>
      <c r="Q218" s="45"/>
      <c r="R218" s="46"/>
      <c r="S218" s="18"/>
      <c r="T218" s="29"/>
      <c r="U218" s="29"/>
      <c r="V218" s="29"/>
      <c r="W218" s="36"/>
      <c r="X218" s="29"/>
      <c r="Y218" s="29"/>
      <c r="Z218" s="30"/>
      <c r="AA218" s="30"/>
      <c r="AB218" s="30"/>
    </row>
    <row r="219" spans="1:28" ht="13.5">
      <c r="A219" s="27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8"/>
      <c r="N219" s="47"/>
      <c r="O219" s="47"/>
      <c r="P219" s="33"/>
      <c r="Q219" s="45"/>
      <c r="R219" s="46"/>
      <c r="S219" s="18"/>
      <c r="T219" s="29"/>
      <c r="U219" s="29"/>
      <c r="V219" s="29"/>
      <c r="W219" s="36"/>
      <c r="X219" s="29"/>
      <c r="Y219" s="29"/>
      <c r="Z219" s="30"/>
      <c r="AA219" s="30"/>
      <c r="AB219" s="30"/>
    </row>
    <row r="220" spans="1:28" ht="13.5">
      <c r="A220" s="27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8"/>
      <c r="N220" s="47"/>
      <c r="O220" s="47"/>
      <c r="P220" s="33"/>
      <c r="Q220" s="45"/>
      <c r="R220" s="46"/>
      <c r="S220" s="18"/>
      <c r="T220" s="29"/>
      <c r="U220" s="29"/>
      <c r="V220" s="29"/>
      <c r="W220" s="36"/>
      <c r="X220" s="29"/>
      <c r="Y220" s="29"/>
      <c r="Z220" s="30"/>
      <c r="AA220" s="30"/>
      <c r="AB220" s="30"/>
    </row>
    <row r="221" spans="1:28" ht="13.5">
      <c r="A221" s="27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8"/>
      <c r="N221" s="47"/>
      <c r="O221" s="47"/>
      <c r="P221" s="33"/>
      <c r="Q221" s="45"/>
      <c r="R221" s="46"/>
      <c r="S221" s="18"/>
      <c r="T221" s="29"/>
      <c r="U221" s="29"/>
      <c r="V221" s="29"/>
      <c r="W221" s="36"/>
      <c r="X221" s="29"/>
      <c r="Y221" s="29"/>
      <c r="Z221" s="30"/>
      <c r="AA221" s="30"/>
      <c r="AB221" s="30"/>
    </row>
    <row r="222" spans="1:28" ht="13.5">
      <c r="A222" s="27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8"/>
      <c r="N222" s="47"/>
      <c r="O222" s="47"/>
      <c r="P222" s="33"/>
      <c r="Q222" s="45"/>
      <c r="R222" s="46"/>
      <c r="S222" s="18"/>
      <c r="T222" s="29"/>
      <c r="U222" s="29"/>
      <c r="V222" s="29"/>
      <c r="W222" s="36"/>
      <c r="X222" s="29"/>
      <c r="Y222" s="29"/>
      <c r="Z222" s="30"/>
      <c r="AA222" s="30"/>
      <c r="AB222" s="30"/>
    </row>
    <row r="223" spans="1:28" ht="13.5">
      <c r="A223" s="27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8"/>
      <c r="N223" s="47"/>
      <c r="O223" s="47"/>
      <c r="P223" s="33"/>
      <c r="Q223" s="45"/>
      <c r="R223" s="46"/>
      <c r="S223" s="18"/>
      <c r="T223" s="29"/>
      <c r="U223" s="29"/>
      <c r="V223" s="29"/>
      <c r="W223" s="36"/>
      <c r="X223" s="29"/>
      <c r="Y223" s="29"/>
      <c r="Z223" s="30"/>
      <c r="AA223" s="30"/>
      <c r="AB223" s="30"/>
    </row>
    <row r="224" spans="1:28" ht="13.5">
      <c r="A224" s="27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8"/>
      <c r="N224" s="47"/>
      <c r="O224" s="47"/>
      <c r="P224" s="33"/>
      <c r="Q224" s="45"/>
      <c r="R224" s="46"/>
      <c r="S224" s="18"/>
      <c r="T224" s="29"/>
      <c r="U224" s="29"/>
      <c r="V224" s="29"/>
      <c r="W224" s="36"/>
      <c r="X224" s="29"/>
      <c r="Y224" s="29"/>
      <c r="Z224" s="30"/>
      <c r="AA224" s="30"/>
      <c r="AB224" s="30"/>
    </row>
    <row r="225" spans="1:28" ht="13.5">
      <c r="A225" s="27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8"/>
      <c r="N225" s="47"/>
      <c r="O225" s="47"/>
      <c r="P225" s="33"/>
      <c r="Q225" s="45"/>
      <c r="R225" s="46"/>
      <c r="S225" s="18"/>
      <c r="T225" s="29"/>
      <c r="U225" s="29"/>
      <c r="V225" s="29"/>
      <c r="W225" s="36"/>
      <c r="X225" s="29"/>
      <c r="Y225" s="29"/>
      <c r="Z225" s="30"/>
      <c r="AA225" s="30"/>
      <c r="AB225" s="30"/>
    </row>
    <row r="226" spans="1:28" ht="13.5">
      <c r="A226" s="27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8"/>
      <c r="N226" s="47"/>
      <c r="O226" s="47"/>
      <c r="P226" s="33"/>
      <c r="Q226" s="45"/>
      <c r="R226" s="46"/>
      <c r="S226" s="18"/>
      <c r="T226" s="29"/>
      <c r="U226" s="29"/>
      <c r="V226" s="29"/>
      <c r="W226" s="36"/>
      <c r="X226" s="29"/>
      <c r="Y226" s="29"/>
      <c r="Z226" s="30"/>
      <c r="AA226" s="30"/>
      <c r="AB226" s="30"/>
    </row>
    <row r="227" spans="1:28" ht="13.5">
      <c r="A227" s="27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8"/>
      <c r="N227" s="47"/>
      <c r="O227" s="47"/>
      <c r="P227" s="33"/>
      <c r="Q227" s="45"/>
      <c r="R227" s="46"/>
      <c r="S227" s="18"/>
      <c r="T227" s="29"/>
      <c r="U227" s="29"/>
      <c r="V227" s="29"/>
      <c r="W227" s="36"/>
      <c r="X227" s="29"/>
      <c r="Y227" s="29"/>
      <c r="Z227" s="30"/>
      <c r="AA227" s="30"/>
      <c r="AB227" s="30"/>
    </row>
    <row r="228" spans="1:28" ht="13.5">
      <c r="A228" s="27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8"/>
      <c r="N228" s="47"/>
      <c r="O228" s="47"/>
      <c r="P228" s="33"/>
      <c r="Q228" s="45"/>
      <c r="R228" s="46"/>
      <c r="S228" s="18"/>
      <c r="T228" s="29"/>
      <c r="U228" s="29"/>
      <c r="V228" s="29"/>
      <c r="W228" s="36"/>
      <c r="X228" s="29"/>
      <c r="Y228" s="29"/>
      <c r="Z228" s="30"/>
      <c r="AA228" s="30"/>
      <c r="AB228" s="30"/>
    </row>
    <row r="229" spans="1:28" ht="13.5">
      <c r="A229" s="27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8"/>
      <c r="N229" s="47"/>
      <c r="O229" s="47"/>
      <c r="P229" s="33"/>
      <c r="Q229" s="45"/>
      <c r="R229" s="46"/>
      <c r="S229" s="18"/>
      <c r="T229" s="29"/>
      <c r="U229" s="29"/>
      <c r="V229" s="29"/>
      <c r="W229" s="36"/>
      <c r="X229" s="29"/>
      <c r="Y229" s="29"/>
      <c r="Z229" s="30"/>
      <c r="AA229" s="30"/>
      <c r="AB229" s="30"/>
    </row>
    <row r="230" spans="1:28" ht="13.5">
      <c r="A230" s="27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8"/>
      <c r="N230" s="26"/>
      <c r="O230" s="26"/>
      <c r="P230" s="33"/>
      <c r="Q230" s="45"/>
      <c r="R230" s="46"/>
      <c r="S230" s="18"/>
      <c r="T230" s="29"/>
      <c r="U230" s="29"/>
      <c r="V230" s="29"/>
      <c r="W230" s="36"/>
      <c r="X230" s="29"/>
      <c r="Y230" s="29"/>
      <c r="Z230" s="30"/>
      <c r="AA230" s="30"/>
      <c r="AB230" s="30"/>
    </row>
    <row r="231" spans="1:28" ht="13.5">
      <c r="A231" s="27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8"/>
      <c r="N231" s="26"/>
      <c r="O231" s="26"/>
      <c r="P231" s="33"/>
      <c r="Q231" s="45"/>
      <c r="R231" s="46"/>
      <c r="S231" s="18"/>
      <c r="T231" s="29"/>
      <c r="U231" s="29"/>
      <c r="V231" s="29"/>
      <c r="W231" s="36"/>
      <c r="X231" s="29"/>
      <c r="Y231" s="29"/>
      <c r="Z231" s="30"/>
      <c r="AA231" s="30"/>
      <c r="AB231" s="30"/>
    </row>
    <row r="232" spans="1:28" ht="13.5">
      <c r="A232" s="27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8"/>
      <c r="N232" s="26"/>
      <c r="O232" s="26"/>
      <c r="P232" s="33"/>
      <c r="Q232" s="45"/>
      <c r="R232" s="46"/>
      <c r="S232" s="18"/>
      <c r="T232" s="29"/>
      <c r="U232" s="29"/>
      <c r="V232" s="29"/>
      <c r="W232" s="36"/>
      <c r="X232" s="29"/>
      <c r="Y232" s="29"/>
      <c r="Z232" s="30"/>
      <c r="AA232" s="30"/>
      <c r="AB232" s="30"/>
    </row>
    <row r="233" spans="1:28" ht="13.5">
      <c r="A233" s="27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8"/>
      <c r="N233" s="26"/>
      <c r="O233" s="26"/>
      <c r="P233" s="33"/>
      <c r="Q233" s="45"/>
      <c r="R233" s="46"/>
      <c r="S233" s="18"/>
      <c r="T233" s="29"/>
      <c r="U233" s="29"/>
      <c r="V233" s="29"/>
      <c r="W233" s="36"/>
      <c r="X233" s="29"/>
      <c r="Y233" s="29"/>
      <c r="Z233" s="30"/>
      <c r="AA233" s="30"/>
      <c r="AB233" s="30"/>
    </row>
    <row r="234" spans="1:28" ht="13.5">
      <c r="A234" s="27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8"/>
      <c r="N234" s="26"/>
      <c r="O234" s="26"/>
      <c r="P234" s="33"/>
      <c r="Q234" s="45"/>
      <c r="R234" s="46"/>
      <c r="S234" s="18"/>
      <c r="T234" s="29"/>
      <c r="U234" s="29"/>
      <c r="V234" s="29"/>
      <c r="W234" s="36"/>
      <c r="X234" s="29"/>
      <c r="Y234" s="29"/>
      <c r="Z234" s="30"/>
      <c r="AA234" s="30"/>
      <c r="AB234" s="30"/>
    </row>
    <row r="235" spans="1:28" ht="13.5">
      <c r="A235" s="27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8"/>
      <c r="N235" s="26"/>
      <c r="O235" s="26"/>
      <c r="P235" s="33"/>
      <c r="Q235" s="45"/>
      <c r="R235" s="46"/>
      <c r="S235" s="18"/>
      <c r="T235" s="29"/>
      <c r="U235" s="29"/>
      <c r="V235" s="29"/>
      <c r="W235" s="36"/>
      <c r="X235" s="29"/>
      <c r="Y235" s="29"/>
      <c r="Z235" s="30"/>
      <c r="AA235" s="30"/>
      <c r="AB235" s="30"/>
    </row>
    <row r="236" spans="1:28" ht="13.5">
      <c r="A236" s="27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8"/>
      <c r="N236" s="26"/>
      <c r="O236" s="26"/>
      <c r="P236" s="33"/>
      <c r="Q236" s="45"/>
      <c r="R236" s="46"/>
      <c r="S236" s="18"/>
      <c r="T236" s="29"/>
      <c r="U236" s="29"/>
      <c r="V236" s="29"/>
      <c r="W236" s="36"/>
      <c r="X236" s="29"/>
      <c r="Y236" s="29"/>
      <c r="Z236" s="30"/>
      <c r="AA236" s="30"/>
      <c r="AB236" s="30"/>
    </row>
    <row r="237" spans="1:28" ht="13.5">
      <c r="A237" s="27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8"/>
      <c r="N237" s="26"/>
      <c r="O237" s="26"/>
      <c r="P237" s="33"/>
      <c r="Q237" s="45"/>
      <c r="R237" s="46"/>
      <c r="S237" s="18"/>
      <c r="T237" s="29"/>
      <c r="U237" s="29"/>
      <c r="V237" s="29"/>
      <c r="W237" s="36"/>
      <c r="X237" s="29"/>
      <c r="Y237" s="29"/>
      <c r="Z237" s="30"/>
      <c r="AA237" s="30"/>
      <c r="AB237" s="30"/>
    </row>
    <row r="238" spans="1:28" ht="13.5">
      <c r="A238" s="27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8"/>
      <c r="N238" s="26"/>
      <c r="O238" s="26"/>
      <c r="P238" s="33"/>
      <c r="Q238" s="45"/>
      <c r="R238" s="46"/>
      <c r="S238" s="18"/>
      <c r="T238" s="29"/>
      <c r="U238" s="29"/>
      <c r="V238" s="29"/>
      <c r="W238" s="36"/>
      <c r="X238" s="29"/>
      <c r="Y238" s="29"/>
      <c r="Z238" s="30"/>
      <c r="AA238" s="30"/>
      <c r="AB238" s="30"/>
    </row>
    <row r="239" spans="1:28" ht="13.5">
      <c r="A239" s="27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8"/>
      <c r="N239" s="26"/>
      <c r="O239" s="26"/>
      <c r="P239" s="33"/>
      <c r="Q239" s="45"/>
      <c r="R239" s="46"/>
      <c r="S239" s="18"/>
      <c r="T239" s="29"/>
      <c r="U239" s="29"/>
      <c r="V239" s="29"/>
      <c r="W239" s="36"/>
      <c r="X239" s="29"/>
      <c r="Y239" s="29"/>
      <c r="Z239" s="30"/>
      <c r="AA239" s="30"/>
      <c r="AB239" s="30"/>
    </row>
    <row r="240" spans="1:28" ht="13.5">
      <c r="A240" s="27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8"/>
      <c r="N240" s="26"/>
      <c r="O240" s="26"/>
      <c r="P240" s="33"/>
      <c r="Q240" s="45"/>
      <c r="R240" s="46"/>
      <c r="S240" s="18"/>
      <c r="T240" s="29"/>
      <c r="U240" s="29"/>
      <c r="V240" s="29"/>
      <c r="W240" s="36"/>
      <c r="X240" s="29"/>
      <c r="Y240" s="29"/>
      <c r="Z240" s="30"/>
      <c r="AA240" s="30"/>
      <c r="AB240" s="30"/>
    </row>
    <row r="241" spans="1:28" ht="13.5">
      <c r="A241" s="27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8"/>
      <c r="N241" s="26"/>
      <c r="O241" s="26"/>
      <c r="P241" s="33"/>
      <c r="Q241" s="45"/>
      <c r="R241" s="46"/>
      <c r="S241" s="18"/>
      <c r="T241" s="29"/>
      <c r="U241" s="29"/>
      <c r="V241" s="29"/>
      <c r="W241" s="36"/>
      <c r="X241" s="29"/>
      <c r="Y241" s="29"/>
      <c r="Z241" s="30"/>
      <c r="AA241" s="30"/>
      <c r="AB241" s="30"/>
    </row>
    <row r="242" spans="1:28" ht="13.5">
      <c r="A242" s="27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8"/>
      <c r="N242" s="26"/>
      <c r="O242" s="26"/>
      <c r="P242" s="33"/>
      <c r="Q242" s="45"/>
      <c r="R242" s="46"/>
      <c r="S242" s="18"/>
      <c r="T242" s="29"/>
      <c r="U242" s="29"/>
      <c r="V242" s="29"/>
      <c r="W242" s="36"/>
      <c r="X242" s="29"/>
      <c r="Y242" s="29"/>
      <c r="Z242" s="30"/>
      <c r="AA242" s="30"/>
      <c r="AB242" s="30"/>
    </row>
    <row r="243" spans="1:28" ht="13.5">
      <c r="A243" s="27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8"/>
      <c r="N243" s="26"/>
      <c r="O243" s="26"/>
      <c r="P243" s="33"/>
      <c r="Q243" s="45"/>
      <c r="R243" s="46"/>
      <c r="S243" s="18"/>
      <c r="T243" s="29"/>
      <c r="U243" s="29"/>
      <c r="V243" s="29"/>
      <c r="W243" s="36"/>
      <c r="X243" s="29"/>
      <c r="Y243" s="29"/>
      <c r="Z243" s="30"/>
      <c r="AA243" s="30"/>
      <c r="AB243" s="30"/>
    </row>
    <row r="244" spans="1:28" ht="13.5">
      <c r="A244" s="27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8"/>
      <c r="N244" s="26"/>
      <c r="O244" s="26"/>
      <c r="P244" s="33"/>
      <c r="Q244" s="45"/>
      <c r="R244" s="46"/>
      <c r="S244" s="18"/>
      <c r="T244" s="29"/>
      <c r="U244" s="29"/>
      <c r="V244" s="29"/>
      <c r="W244" s="36"/>
      <c r="X244" s="29"/>
      <c r="Y244" s="29"/>
      <c r="Z244" s="30"/>
      <c r="AA244" s="30"/>
      <c r="AB244" s="30"/>
    </row>
    <row r="245" spans="1:28" ht="13.5">
      <c r="A245" s="27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8"/>
      <c r="N245" s="26"/>
      <c r="O245" s="26"/>
      <c r="P245" s="33"/>
      <c r="Q245" s="45"/>
      <c r="R245" s="46"/>
      <c r="S245" s="18"/>
      <c r="T245" s="29"/>
      <c r="U245" s="29"/>
      <c r="V245" s="29"/>
      <c r="W245" s="36"/>
      <c r="X245" s="29"/>
      <c r="Y245" s="29"/>
      <c r="Z245" s="30"/>
      <c r="AA245" s="30"/>
      <c r="AB245" s="30"/>
    </row>
    <row r="246" spans="1:28" ht="13.5">
      <c r="A246" s="27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8"/>
      <c r="N246" s="26"/>
      <c r="O246" s="26"/>
      <c r="P246" s="33"/>
      <c r="Q246" s="45"/>
      <c r="R246" s="46"/>
      <c r="S246" s="18"/>
      <c r="T246" s="29"/>
      <c r="U246" s="29"/>
      <c r="V246" s="29"/>
      <c r="W246" s="36"/>
      <c r="X246" s="29"/>
      <c r="Y246" s="29"/>
      <c r="Z246" s="30"/>
      <c r="AA246" s="30"/>
      <c r="AB246" s="30"/>
    </row>
    <row r="247" spans="1:28" ht="13.5">
      <c r="A247" s="27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8"/>
      <c r="N247" s="26"/>
      <c r="O247" s="26"/>
      <c r="P247" s="33"/>
      <c r="Q247" s="45"/>
      <c r="R247" s="46"/>
      <c r="S247" s="18"/>
      <c r="T247" s="29"/>
      <c r="U247" s="29"/>
      <c r="V247" s="29"/>
      <c r="W247" s="36"/>
      <c r="X247" s="29"/>
      <c r="Y247" s="29"/>
      <c r="Z247" s="30"/>
      <c r="AA247" s="30"/>
      <c r="AB247" s="30"/>
    </row>
    <row r="248" spans="1:28" ht="13.5">
      <c r="A248" s="27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8"/>
      <c r="N248" s="26"/>
      <c r="O248" s="26"/>
      <c r="P248" s="33"/>
      <c r="Q248" s="45"/>
      <c r="R248" s="46"/>
      <c r="S248" s="18"/>
      <c r="T248" s="29"/>
      <c r="U248" s="29"/>
      <c r="V248" s="29"/>
      <c r="W248" s="36"/>
      <c r="X248" s="29"/>
      <c r="Y248" s="29"/>
      <c r="Z248" s="30"/>
      <c r="AA248" s="30"/>
      <c r="AB248" s="30"/>
    </row>
    <row r="249" spans="1:28" ht="13.5">
      <c r="A249" s="27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8"/>
      <c r="N249" s="26"/>
      <c r="O249" s="26"/>
      <c r="P249" s="33"/>
      <c r="Q249" s="45"/>
      <c r="R249" s="46"/>
      <c r="S249" s="18"/>
      <c r="T249" s="29"/>
      <c r="U249" s="29"/>
      <c r="V249" s="29"/>
      <c r="W249" s="36"/>
      <c r="X249" s="29"/>
      <c r="Y249" s="29"/>
      <c r="Z249" s="30"/>
      <c r="AA249" s="30"/>
      <c r="AB249" s="30"/>
    </row>
    <row r="250" spans="1:28" ht="13.5">
      <c r="A250" s="27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8"/>
      <c r="N250" s="26"/>
      <c r="O250" s="26"/>
      <c r="P250" s="33"/>
      <c r="Q250" s="45"/>
      <c r="R250" s="46"/>
      <c r="S250" s="18"/>
      <c r="T250" s="29"/>
      <c r="U250" s="29"/>
      <c r="V250" s="29"/>
      <c r="W250" s="36"/>
      <c r="X250" s="29"/>
      <c r="Y250" s="29"/>
      <c r="Z250" s="30"/>
      <c r="AA250" s="30"/>
      <c r="AB250" s="30"/>
    </row>
    <row r="251" spans="1:28" ht="13.5">
      <c r="A251" s="27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8"/>
      <c r="N251" s="26"/>
      <c r="O251" s="26"/>
      <c r="P251" s="33"/>
      <c r="Q251" s="45"/>
      <c r="R251" s="46"/>
      <c r="S251" s="18"/>
      <c r="T251" s="29"/>
      <c r="U251" s="29"/>
      <c r="V251" s="29"/>
      <c r="W251" s="36"/>
      <c r="X251" s="29"/>
      <c r="Y251" s="29"/>
      <c r="Z251" s="30"/>
      <c r="AA251" s="30"/>
      <c r="AB251" s="30"/>
    </row>
    <row r="252" spans="1:28" ht="13.5">
      <c r="A252" s="27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8"/>
      <c r="N252" s="26"/>
      <c r="O252" s="26"/>
      <c r="P252" s="33"/>
      <c r="Q252" s="45"/>
      <c r="R252" s="46"/>
      <c r="S252" s="18"/>
      <c r="T252" s="29"/>
      <c r="U252" s="29"/>
      <c r="V252" s="29"/>
      <c r="W252" s="36"/>
      <c r="X252" s="29"/>
      <c r="Y252" s="29"/>
      <c r="Z252" s="30"/>
      <c r="AA252" s="30"/>
      <c r="AB252" s="30"/>
    </row>
    <row r="253" spans="1:28" ht="13.5">
      <c r="A253" s="27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8"/>
      <c r="N253" s="26"/>
      <c r="O253" s="26"/>
      <c r="P253" s="33"/>
      <c r="Q253" s="45"/>
      <c r="R253" s="46"/>
      <c r="S253" s="18"/>
      <c r="T253" s="29"/>
      <c r="U253" s="29"/>
      <c r="V253" s="29"/>
      <c r="W253" s="36"/>
      <c r="X253" s="29"/>
      <c r="Y253" s="29"/>
      <c r="Z253" s="30"/>
      <c r="AA253" s="30"/>
      <c r="AB253" s="30"/>
    </row>
    <row r="254" spans="1:28" ht="13.5">
      <c r="A254" s="27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8"/>
      <c r="N254" s="26"/>
      <c r="O254" s="26"/>
      <c r="P254" s="33"/>
      <c r="Q254" s="45"/>
      <c r="R254" s="46"/>
      <c r="S254" s="18"/>
      <c r="T254" s="29"/>
      <c r="U254" s="29"/>
      <c r="V254" s="29"/>
      <c r="W254" s="36"/>
      <c r="X254" s="29"/>
      <c r="Y254" s="29"/>
      <c r="Z254" s="30"/>
      <c r="AA254" s="30"/>
      <c r="AB254" s="30"/>
    </row>
    <row r="255" spans="1:28" ht="13.5">
      <c r="A255" s="27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8"/>
      <c r="N255" s="26"/>
      <c r="O255" s="26"/>
      <c r="P255" s="33"/>
      <c r="Q255" s="45"/>
      <c r="R255" s="46"/>
      <c r="S255" s="18"/>
      <c r="T255" s="29"/>
      <c r="U255" s="29"/>
      <c r="V255" s="29"/>
      <c r="W255" s="36"/>
      <c r="X255" s="29"/>
      <c r="Y255" s="29"/>
      <c r="Z255" s="30"/>
      <c r="AA255" s="30"/>
      <c r="AB255" s="30"/>
    </row>
    <row r="256" spans="1:28" ht="13.5">
      <c r="A256" s="27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8"/>
      <c r="N256" s="26"/>
      <c r="O256" s="26"/>
      <c r="P256" s="33"/>
      <c r="Q256" s="45"/>
      <c r="R256" s="46"/>
      <c r="S256" s="18"/>
      <c r="T256" s="29"/>
      <c r="U256" s="29"/>
      <c r="V256" s="29"/>
      <c r="W256" s="36"/>
      <c r="X256" s="29"/>
      <c r="Y256" s="29"/>
      <c r="Z256" s="30"/>
      <c r="AA256" s="30"/>
      <c r="AB256" s="30"/>
    </row>
    <row r="257" spans="1:28" ht="13.5">
      <c r="A257" s="27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8"/>
      <c r="N257" s="26"/>
      <c r="O257" s="26"/>
      <c r="P257" s="33"/>
      <c r="Q257" s="45"/>
      <c r="R257" s="46"/>
      <c r="S257" s="18"/>
      <c r="T257" s="29"/>
      <c r="U257" s="29"/>
      <c r="V257" s="29"/>
      <c r="W257" s="36"/>
      <c r="X257" s="29"/>
      <c r="Y257" s="29"/>
      <c r="Z257" s="30"/>
      <c r="AA257" s="30"/>
      <c r="AB257" s="30"/>
    </row>
    <row r="258" spans="1:28" ht="13.5">
      <c r="A258" s="27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8"/>
      <c r="N258" s="26"/>
      <c r="O258" s="26"/>
      <c r="P258" s="33"/>
      <c r="Q258" s="45"/>
      <c r="R258" s="46"/>
      <c r="S258" s="18"/>
      <c r="T258" s="29"/>
      <c r="U258" s="29"/>
      <c r="V258" s="29"/>
      <c r="W258" s="36"/>
      <c r="X258" s="29"/>
      <c r="Y258" s="29"/>
      <c r="Z258" s="30"/>
      <c r="AA258" s="30"/>
      <c r="AB258" s="30"/>
    </row>
    <row r="259" spans="1:28" ht="13.5">
      <c r="A259" s="27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8"/>
      <c r="N259" s="26"/>
      <c r="O259" s="26"/>
      <c r="P259" s="33"/>
      <c r="Q259" s="45"/>
      <c r="R259" s="46"/>
      <c r="S259" s="18"/>
      <c r="T259" s="29"/>
      <c r="U259" s="29"/>
      <c r="V259" s="29"/>
      <c r="W259" s="36"/>
      <c r="X259" s="29"/>
      <c r="Y259" s="29"/>
      <c r="Z259" s="30"/>
      <c r="AA259" s="30"/>
      <c r="AB259" s="30"/>
    </row>
    <row r="260" spans="1:28" ht="13.5">
      <c r="A260" s="27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8"/>
      <c r="N260" s="26"/>
      <c r="O260" s="26"/>
      <c r="P260" s="33"/>
      <c r="Q260" s="45"/>
      <c r="R260" s="46"/>
      <c r="S260" s="18"/>
      <c r="T260" s="29"/>
      <c r="U260" s="29"/>
      <c r="V260" s="29"/>
      <c r="W260" s="36"/>
      <c r="X260" s="29"/>
      <c r="Y260" s="29"/>
      <c r="Z260" s="30"/>
      <c r="AA260" s="30"/>
      <c r="AB260" s="30"/>
    </row>
    <row r="261" spans="1:28" ht="13.5">
      <c r="A261" s="27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8"/>
      <c r="N261" s="26"/>
      <c r="O261" s="26"/>
      <c r="P261" s="33"/>
      <c r="Q261" s="45"/>
      <c r="R261" s="46"/>
      <c r="S261" s="18"/>
      <c r="T261" s="29"/>
      <c r="U261" s="29"/>
      <c r="V261" s="29"/>
      <c r="W261" s="36"/>
      <c r="X261" s="29"/>
      <c r="Y261" s="29"/>
      <c r="Z261" s="30"/>
      <c r="AA261" s="30"/>
      <c r="AB261" s="30"/>
    </row>
    <row r="262" spans="1:28" ht="13.5">
      <c r="A262" s="27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8"/>
      <c r="N262" s="26"/>
      <c r="O262" s="26"/>
      <c r="P262" s="33"/>
      <c r="Q262" s="45"/>
      <c r="R262" s="46"/>
      <c r="S262" s="18"/>
      <c r="T262" s="29"/>
      <c r="U262" s="29"/>
      <c r="V262" s="29"/>
      <c r="W262" s="36"/>
      <c r="X262" s="29"/>
      <c r="Y262" s="29"/>
      <c r="Z262" s="30"/>
      <c r="AA262" s="30"/>
      <c r="AB262" s="30"/>
    </row>
    <row r="263" spans="1:28" ht="13.5">
      <c r="A263" s="27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8"/>
      <c r="N263" s="26"/>
      <c r="O263" s="26"/>
      <c r="P263" s="33"/>
      <c r="Q263" s="45"/>
      <c r="R263" s="46"/>
      <c r="S263" s="18"/>
      <c r="T263" s="29"/>
      <c r="U263" s="29"/>
      <c r="V263" s="29"/>
      <c r="W263" s="36"/>
      <c r="X263" s="29"/>
      <c r="Y263" s="29"/>
      <c r="Z263" s="30"/>
      <c r="AA263" s="30"/>
      <c r="AB263" s="30"/>
    </row>
    <row r="264" spans="1:28" ht="13.5">
      <c r="A264" s="27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8"/>
      <c r="N264" s="26"/>
      <c r="O264" s="26"/>
      <c r="P264" s="33"/>
      <c r="Q264" s="45"/>
      <c r="R264" s="46"/>
      <c r="S264" s="18"/>
      <c r="T264" s="29"/>
      <c r="U264" s="29"/>
      <c r="V264" s="29"/>
      <c r="W264" s="36"/>
      <c r="X264" s="29"/>
      <c r="Y264" s="29"/>
      <c r="Z264" s="30"/>
      <c r="AA264" s="30"/>
      <c r="AB264" s="30"/>
    </row>
    <row r="265" spans="1:28" ht="13.5">
      <c r="A265" s="27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8"/>
      <c r="N265" s="26"/>
      <c r="O265" s="26"/>
      <c r="P265" s="33"/>
      <c r="Q265" s="45"/>
      <c r="R265" s="46"/>
      <c r="S265" s="18"/>
      <c r="T265" s="29"/>
      <c r="U265" s="29"/>
      <c r="V265" s="29"/>
      <c r="W265" s="36"/>
      <c r="X265" s="29"/>
      <c r="Y265" s="29"/>
      <c r="Z265" s="30"/>
      <c r="AA265" s="30"/>
      <c r="AB265" s="30"/>
    </row>
    <row r="266" spans="1:28" ht="13.5">
      <c r="A266" s="27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8"/>
      <c r="N266" s="26"/>
      <c r="O266" s="26"/>
      <c r="P266" s="33"/>
      <c r="Q266" s="45"/>
      <c r="R266" s="46"/>
      <c r="S266" s="18"/>
      <c r="T266" s="29"/>
      <c r="U266" s="29"/>
      <c r="V266" s="29"/>
      <c r="W266" s="36"/>
      <c r="X266" s="29"/>
      <c r="Y266" s="29"/>
      <c r="Z266" s="30"/>
      <c r="AA266" s="30"/>
      <c r="AB266" s="30"/>
    </row>
    <row r="267" spans="1:28" ht="13.5">
      <c r="A267" s="27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8"/>
      <c r="N267" s="26"/>
      <c r="O267" s="26"/>
      <c r="P267" s="33"/>
      <c r="Q267" s="45"/>
      <c r="R267" s="46"/>
      <c r="S267" s="18"/>
      <c r="T267" s="29"/>
      <c r="U267" s="29"/>
      <c r="V267" s="29"/>
      <c r="W267" s="36"/>
      <c r="X267" s="29"/>
      <c r="Y267" s="29"/>
      <c r="Z267" s="30"/>
      <c r="AA267" s="30"/>
      <c r="AB267" s="30"/>
    </row>
    <row r="268" spans="1:28" ht="13.5">
      <c r="A268" s="27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8"/>
      <c r="N268" s="26"/>
      <c r="O268" s="26"/>
      <c r="P268" s="33"/>
      <c r="Q268" s="45"/>
      <c r="R268" s="46"/>
      <c r="S268" s="18"/>
      <c r="T268" s="29"/>
      <c r="U268" s="29"/>
      <c r="V268" s="29"/>
      <c r="W268" s="36"/>
      <c r="X268" s="29"/>
      <c r="Y268" s="29"/>
      <c r="Z268" s="30"/>
      <c r="AA268" s="30"/>
      <c r="AB268" s="30"/>
    </row>
    <row r="269" spans="1:28" ht="13.5">
      <c r="A269" s="27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8"/>
      <c r="N269" s="26"/>
      <c r="O269" s="26"/>
      <c r="P269" s="33"/>
      <c r="Q269" s="45"/>
      <c r="R269" s="46"/>
      <c r="S269" s="18"/>
      <c r="T269" s="29"/>
      <c r="U269" s="29"/>
      <c r="V269" s="29"/>
      <c r="W269" s="36"/>
      <c r="X269" s="29"/>
      <c r="Y269" s="29"/>
      <c r="Z269" s="30"/>
      <c r="AA269" s="30"/>
      <c r="AB269" s="30"/>
    </row>
    <row r="270" spans="1:28" ht="13.5">
      <c r="A270" s="27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8"/>
      <c r="N270" s="26"/>
      <c r="O270" s="26"/>
      <c r="P270" s="33"/>
      <c r="Q270" s="45"/>
      <c r="R270" s="46"/>
      <c r="S270" s="18"/>
      <c r="T270" s="29"/>
      <c r="U270" s="29"/>
      <c r="V270" s="29"/>
      <c r="W270" s="36"/>
      <c r="X270" s="29"/>
      <c r="Y270" s="29"/>
      <c r="Z270" s="30"/>
      <c r="AA270" s="30"/>
      <c r="AB270" s="30"/>
    </row>
    <row r="271" spans="1:28" ht="13.5">
      <c r="A271" s="27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8"/>
      <c r="N271" s="26"/>
      <c r="O271" s="26"/>
      <c r="P271" s="33"/>
      <c r="Q271" s="45"/>
      <c r="R271" s="46"/>
      <c r="S271" s="18"/>
      <c r="T271" s="29"/>
      <c r="U271" s="29"/>
      <c r="V271" s="29"/>
      <c r="W271" s="36"/>
      <c r="X271" s="29"/>
      <c r="Y271" s="29"/>
      <c r="Z271" s="30"/>
      <c r="AA271" s="30"/>
      <c r="AB271" s="30"/>
    </row>
    <row r="272" spans="1:28" ht="13.5">
      <c r="A272" s="27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8"/>
      <c r="N272" s="26"/>
      <c r="O272" s="26"/>
      <c r="P272" s="33"/>
      <c r="Q272" s="45"/>
      <c r="R272" s="46"/>
      <c r="S272" s="18"/>
      <c r="T272" s="29"/>
      <c r="U272" s="29"/>
      <c r="V272" s="29"/>
      <c r="W272" s="36"/>
      <c r="X272" s="29"/>
      <c r="Y272" s="29"/>
      <c r="Z272" s="30"/>
      <c r="AA272" s="30"/>
      <c r="AB272" s="30"/>
    </row>
    <row r="273" spans="1:28" ht="13.5">
      <c r="A273" s="27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8"/>
      <c r="N273" s="26"/>
      <c r="O273" s="26"/>
      <c r="P273" s="33"/>
      <c r="Q273" s="45"/>
      <c r="R273" s="46"/>
      <c r="S273" s="18"/>
      <c r="T273" s="29"/>
      <c r="U273" s="29"/>
      <c r="V273" s="29"/>
      <c r="W273" s="36"/>
      <c r="X273" s="29"/>
      <c r="Y273" s="29"/>
      <c r="Z273" s="30"/>
      <c r="AA273" s="30"/>
      <c r="AB273" s="30"/>
    </row>
    <row r="274" spans="1:28" ht="13.5">
      <c r="A274" s="27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8"/>
      <c r="N274" s="26"/>
      <c r="O274" s="26"/>
      <c r="P274" s="33"/>
      <c r="Q274" s="45"/>
      <c r="R274" s="46"/>
      <c r="S274" s="18"/>
      <c r="T274" s="29"/>
      <c r="U274" s="29"/>
      <c r="V274" s="29"/>
      <c r="W274" s="36"/>
      <c r="X274" s="29"/>
      <c r="Y274" s="29"/>
      <c r="Z274" s="30"/>
      <c r="AA274" s="30"/>
      <c r="AB274" s="30"/>
    </row>
    <row r="275" spans="1:28" ht="13.5">
      <c r="A275" s="27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8"/>
      <c r="N275" s="26"/>
      <c r="O275" s="26"/>
      <c r="P275" s="33"/>
      <c r="Q275" s="45"/>
      <c r="R275" s="46"/>
      <c r="S275" s="18"/>
      <c r="T275" s="29"/>
      <c r="U275" s="29"/>
      <c r="V275" s="29"/>
      <c r="W275" s="36"/>
      <c r="X275" s="29"/>
      <c r="Y275" s="29"/>
      <c r="Z275" s="30"/>
      <c r="AA275" s="30"/>
      <c r="AB275" s="30"/>
    </row>
    <row r="276" spans="1:28" ht="13.5">
      <c r="A276" s="27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8"/>
      <c r="N276" s="26"/>
      <c r="O276" s="26"/>
      <c r="P276" s="33"/>
      <c r="Q276" s="45"/>
      <c r="R276" s="46"/>
      <c r="S276" s="18"/>
      <c r="T276" s="29"/>
      <c r="U276" s="29"/>
      <c r="V276" s="29"/>
      <c r="W276" s="36"/>
      <c r="X276" s="29"/>
      <c r="Y276" s="29"/>
      <c r="Z276" s="30"/>
      <c r="AA276" s="30"/>
      <c r="AB276" s="30"/>
    </row>
    <row r="277" spans="1:28" ht="13.5">
      <c r="A277" s="27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8"/>
      <c r="N277" s="26"/>
      <c r="O277" s="26"/>
      <c r="P277" s="33"/>
      <c r="Q277" s="45"/>
      <c r="R277" s="46"/>
      <c r="S277" s="18"/>
      <c r="T277" s="29"/>
      <c r="U277" s="29"/>
      <c r="V277" s="29"/>
      <c r="W277" s="36"/>
      <c r="X277" s="29"/>
      <c r="Y277" s="29"/>
      <c r="Z277" s="30"/>
      <c r="AA277" s="30"/>
      <c r="AB277" s="30"/>
    </row>
    <row r="278" spans="1:28" ht="13.5">
      <c r="A278" s="27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8"/>
      <c r="N278" s="26"/>
      <c r="O278" s="26"/>
      <c r="P278" s="33"/>
      <c r="Q278" s="45"/>
      <c r="R278" s="46"/>
      <c r="S278" s="18"/>
      <c r="T278" s="29"/>
      <c r="U278" s="29"/>
      <c r="V278" s="29"/>
      <c r="W278" s="36"/>
      <c r="X278" s="29"/>
      <c r="Y278" s="29"/>
      <c r="Z278" s="30"/>
      <c r="AA278" s="30"/>
      <c r="AB278" s="30"/>
    </row>
    <row r="279" spans="1:28" ht="13.5">
      <c r="A279" s="27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8"/>
      <c r="N279" s="26"/>
      <c r="O279" s="26"/>
      <c r="P279" s="33"/>
      <c r="Q279" s="45"/>
      <c r="R279" s="46"/>
      <c r="S279" s="18"/>
      <c r="T279" s="29"/>
      <c r="U279" s="29"/>
      <c r="V279" s="29"/>
      <c r="W279" s="36"/>
      <c r="X279" s="29"/>
      <c r="Y279" s="29"/>
      <c r="Z279" s="30"/>
      <c r="AA279" s="30"/>
      <c r="AB279" s="30"/>
    </row>
    <row r="280" spans="1:28" ht="13.5">
      <c r="A280" s="27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8"/>
      <c r="N280" s="26"/>
      <c r="O280" s="26"/>
      <c r="P280" s="33"/>
      <c r="Q280" s="45"/>
      <c r="R280" s="46"/>
      <c r="S280" s="18"/>
      <c r="T280" s="29"/>
      <c r="U280" s="29"/>
      <c r="V280" s="29"/>
      <c r="W280" s="36"/>
      <c r="X280" s="29"/>
      <c r="Y280" s="29"/>
      <c r="Z280" s="30"/>
      <c r="AA280" s="30"/>
      <c r="AB280" s="30"/>
    </row>
    <row r="281" spans="1:28" ht="13.5">
      <c r="A281" s="27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8"/>
      <c r="N281" s="26"/>
      <c r="O281" s="26"/>
      <c r="P281" s="33"/>
      <c r="Q281" s="45"/>
      <c r="R281" s="46"/>
      <c r="S281" s="18"/>
      <c r="T281" s="29"/>
      <c r="U281" s="29"/>
      <c r="V281" s="29"/>
      <c r="W281" s="36"/>
      <c r="X281" s="29"/>
      <c r="Y281" s="29"/>
      <c r="Z281" s="30"/>
      <c r="AA281" s="30"/>
      <c r="AB281" s="30"/>
    </row>
    <row r="282" spans="1:28" ht="13.5">
      <c r="A282" s="27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8"/>
      <c r="N282" s="26"/>
      <c r="O282" s="26"/>
      <c r="P282" s="33"/>
      <c r="Q282" s="45"/>
      <c r="R282" s="46"/>
      <c r="S282" s="18"/>
      <c r="T282" s="29"/>
      <c r="U282" s="29"/>
      <c r="V282" s="29"/>
      <c r="W282" s="36"/>
      <c r="X282" s="29"/>
      <c r="Y282" s="29"/>
      <c r="Z282" s="30"/>
      <c r="AA282" s="30"/>
      <c r="AB282" s="30"/>
    </row>
    <row r="283" spans="1:28" ht="13.5">
      <c r="A283" s="27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8"/>
      <c r="N283" s="26"/>
      <c r="O283" s="26"/>
      <c r="P283" s="33"/>
      <c r="Q283" s="45"/>
      <c r="R283" s="46"/>
      <c r="S283" s="18"/>
      <c r="T283" s="29"/>
      <c r="U283" s="29"/>
      <c r="V283" s="29"/>
      <c r="W283" s="36"/>
      <c r="X283" s="29"/>
      <c r="Y283" s="29"/>
      <c r="Z283" s="30"/>
      <c r="AA283" s="30"/>
      <c r="AB283" s="30"/>
    </row>
    <row r="284" spans="1:28" ht="13.5">
      <c r="A284" s="27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8"/>
      <c r="N284" s="26"/>
      <c r="O284" s="26"/>
      <c r="P284" s="33"/>
      <c r="Q284" s="45"/>
      <c r="R284" s="46"/>
      <c r="S284" s="18"/>
      <c r="T284" s="29"/>
      <c r="U284" s="29"/>
      <c r="V284" s="29"/>
      <c r="W284" s="36"/>
      <c r="X284" s="29"/>
      <c r="Y284" s="29"/>
      <c r="Z284" s="30"/>
      <c r="AA284" s="30"/>
      <c r="AB284" s="30"/>
    </row>
    <row r="285" spans="1:28" ht="13.5">
      <c r="A285" s="27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8"/>
      <c r="N285" s="26"/>
      <c r="O285" s="26"/>
      <c r="P285" s="33"/>
      <c r="Q285" s="45"/>
      <c r="R285" s="46"/>
      <c r="S285" s="18"/>
      <c r="T285" s="29"/>
      <c r="U285" s="29"/>
      <c r="V285" s="29"/>
      <c r="W285" s="36"/>
      <c r="X285" s="29"/>
      <c r="Y285" s="29"/>
      <c r="Z285" s="30"/>
      <c r="AA285" s="30"/>
      <c r="AB285" s="30"/>
    </row>
    <row r="286" spans="1:28" ht="13.5">
      <c r="A286" s="27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8"/>
      <c r="N286" s="26"/>
      <c r="O286" s="26"/>
      <c r="P286" s="33"/>
      <c r="Q286" s="45"/>
      <c r="R286" s="46"/>
      <c r="S286" s="18"/>
      <c r="T286" s="29"/>
      <c r="U286" s="29"/>
      <c r="V286" s="29"/>
      <c r="W286" s="36"/>
      <c r="X286" s="29"/>
      <c r="Y286" s="29"/>
      <c r="Z286" s="30"/>
      <c r="AA286" s="30"/>
      <c r="AB286" s="30"/>
    </row>
    <row r="287" spans="1:28" ht="13.5">
      <c r="A287" s="27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8"/>
      <c r="N287" s="26"/>
      <c r="O287" s="26"/>
      <c r="P287" s="33"/>
      <c r="Q287" s="45"/>
      <c r="R287" s="46"/>
      <c r="S287" s="18"/>
      <c r="T287" s="29"/>
      <c r="U287" s="29"/>
      <c r="V287" s="29"/>
      <c r="W287" s="36"/>
      <c r="X287" s="29"/>
      <c r="Y287" s="29"/>
      <c r="Z287" s="30"/>
      <c r="AA287" s="30"/>
      <c r="AB287" s="30"/>
    </row>
    <row r="288" spans="1:28" ht="13.5">
      <c r="A288" s="27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8"/>
      <c r="N288" s="26"/>
      <c r="O288" s="26"/>
      <c r="P288" s="33"/>
      <c r="Q288" s="45"/>
      <c r="R288" s="46"/>
      <c r="S288" s="18"/>
      <c r="T288" s="29"/>
      <c r="U288" s="29"/>
      <c r="V288" s="29"/>
      <c r="W288" s="36"/>
      <c r="X288" s="29"/>
      <c r="Y288" s="29"/>
      <c r="Z288" s="30"/>
      <c r="AA288" s="30"/>
      <c r="AB288" s="30"/>
    </row>
    <row r="289" spans="1:28" ht="13.5">
      <c r="A289" s="27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8"/>
      <c r="N289" s="26"/>
      <c r="O289" s="26"/>
      <c r="P289" s="33"/>
      <c r="Q289" s="45"/>
      <c r="R289" s="46"/>
      <c r="S289" s="18"/>
      <c r="T289" s="29"/>
      <c r="U289" s="29"/>
      <c r="V289" s="29"/>
      <c r="W289" s="36"/>
      <c r="X289" s="29"/>
      <c r="Y289" s="29"/>
      <c r="Z289" s="30"/>
      <c r="AA289" s="30"/>
      <c r="AB289" s="30"/>
    </row>
    <row r="290" spans="1:28" ht="13.5">
      <c r="A290" s="27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8"/>
      <c r="N290" s="26"/>
      <c r="O290" s="26"/>
      <c r="P290" s="33"/>
      <c r="Q290" s="45"/>
      <c r="R290" s="46"/>
      <c r="S290" s="18"/>
      <c r="T290" s="29"/>
      <c r="U290" s="29"/>
      <c r="V290" s="29"/>
      <c r="W290" s="36"/>
      <c r="X290" s="29"/>
      <c r="Y290" s="29"/>
      <c r="Z290" s="30"/>
      <c r="AA290" s="30"/>
      <c r="AB290" s="30"/>
    </row>
    <row r="291" spans="1:28" ht="13.5">
      <c r="A291" s="27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8"/>
      <c r="N291" s="26"/>
      <c r="O291" s="26"/>
      <c r="P291" s="33"/>
      <c r="Q291" s="45"/>
      <c r="R291" s="46"/>
      <c r="S291" s="18"/>
      <c r="T291" s="29"/>
      <c r="U291" s="29"/>
      <c r="V291" s="29"/>
      <c r="W291" s="36"/>
      <c r="X291" s="29"/>
      <c r="Y291" s="29"/>
      <c r="Z291" s="30"/>
      <c r="AA291" s="30"/>
      <c r="AB291" s="30"/>
    </row>
    <row r="292" spans="1:28" ht="13.5">
      <c r="A292" s="27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8"/>
      <c r="N292" s="26"/>
      <c r="O292" s="26"/>
      <c r="P292" s="33"/>
      <c r="Q292" s="45"/>
      <c r="R292" s="46"/>
      <c r="S292" s="18"/>
      <c r="T292" s="29"/>
      <c r="U292" s="29"/>
      <c r="V292" s="29"/>
      <c r="W292" s="36"/>
      <c r="X292" s="29"/>
      <c r="Y292" s="29"/>
      <c r="Z292" s="30"/>
      <c r="AA292" s="30"/>
      <c r="AB292" s="30"/>
    </row>
    <row r="293" spans="1:28" ht="13.5">
      <c r="A293" s="27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8"/>
      <c r="N293" s="26"/>
      <c r="O293" s="26"/>
      <c r="P293" s="33"/>
      <c r="Q293" s="45"/>
      <c r="R293" s="46"/>
      <c r="S293" s="18"/>
      <c r="T293" s="29"/>
      <c r="U293" s="29"/>
      <c r="V293" s="29"/>
      <c r="W293" s="36"/>
      <c r="X293" s="29"/>
      <c r="Y293" s="29"/>
      <c r="Z293" s="30"/>
      <c r="AA293" s="30"/>
      <c r="AB293" s="30"/>
    </row>
    <row r="294" spans="1:28" ht="13.5">
      <c r="A294" s="27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8"/>
      <c r="N294" s="26"/>
      <c r="O294" s="26"/>
      <c r="P294" s="33"/>
      <c r="Q294" s="45"/>
      <c r="R294" s="46"/>
      <c r="S294" s="18"/>
      <c r="T294" s="29"/>
      <c r="U294" s="29"/>
      <c r="V294" s="29"/>
      <c r="W294" s="36"/>
      <c r="X294" s="29"/>
      <c r="Y294" s="29"/>
      <c r="Z294" s="30"/>
      <c r="AA294" s="30"/>
      <c r="AB294" s="30"/>
    </row>
    <row r="295" spans="1:28" ht="13.5">
      <c r="A295" s="27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8"/>
      <c r="N295" s="26"/>
      <c r="O295" s="26"/>
      <c r="P295" s="33"/>
      <c r="Q295" s="45"/>
      <c r="R295" s="46"/>
      <c r="S295" s="18"/>
      <c r="T295" s="29"/>
      <c r="U295" s="29"/>
      <c r="V295" s="29"/>
      <c r="W295" s="36"/>
      <c r="X295" s="29"/>
      <c r="Y295" s="29"/>
      <c r="Z295" s="30"/>
      <c r="AA295" s="30"/>
      <c r="AB295" s="30"/>
    </row>
    <row r="296" spans="1:28" ht="13.5">
      <c r="A296" s="27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8"/>
      <c r="N296" s="26"/>
      <c r="O296" s="26"/>
      <c r="P296" s="33"/>
      <c r="Q296" s="45"/>
      <c r="R296" s="46"/>
      <c r="S296" s="18"/>
      <c r="T296" s="29"/>
      <c r="U296" s="29"/>
      <c r="V296" s="29"/>
      <c r="W296" s="36"/>
      <c r="X296" s="29"/>
      <c r="Y296" s="29"/>
      <c r="Z296" s="30"/>
      <c r="AA296" s="30"/>
      <c r="AB296" s="30"/>
    </row>
    <row r="297" spans="1:28" ht="13.5">
      <c r="A297" s="27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8"/>
      <c r="N297" s="26"/>
      <c r="O297" s="26"/>
      <c r="P297" s="33"/>
      <c r="Q297" s="45"/>
      <c r="R297" s="46"/>
      <c r="S297" s="18"/>
      <c r="T297" s="29"/>
      <c r="U297" s="29"/>
      <c r="V297" s="29"/>
      <c r="W297" s="36"/>
      <c r="X297" s="29"/>
      <c r="Y297" s="29"/>
      <c r="Z297" s="30"/>
      <c r="AA297" s="30"/>
      <c r="AB297" s="30"/>
    </row>
    <row r="298" spans="1:28" ht="13.5">
      <c r="A298" s="27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8"/>
      <c r="N298" s="26"/>
      <c r="O298" s="26"/>
      <c r="P298" s="33"/>
      <c r="Q298" s="45"/>
      <c r="R298" s="46"/>
      <c r="S298" s="18"/>
      <c r="T298" s="29"/>
      <c r="U298" s="29"/>
      <c r="V298" s="29"/>
      <c r="W298" s="36"/>
      <c r="X298" s="29"/>
      <c r="Y298" s="29"/>
      <c r="Z298" s="30"/>
      <c r="AA298" s="30"/>
      <c r="AB298" s="30"/>
    </row>
    <row r="299" spans="1:28" ht="13.5">
      <c r="A299" s="27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8"/>
      <c r="N299" s="26"/>
      <c r="O299" s="26"/>
      <c r="P299" s="33"/>
      <c r="Q299" s="45"/>
      <c r="R299" s="46"/>
      <c r="S299" s="18"/>
      <c r="T299" s="29"/>
      <c r="U299" s="29"/>
      <c r="V299" s="29"/>
      <c r="W299" s="36"/>
      <c r="X299" s="29"/>
      <c r="Y299" s="29"/>
      <c r="Z299" s="30"/>
      <c r="AA299" s="30"/>
      <c r="AB299" s="30"/>
    </row>
    <row r="300" spans="1:28" ht="13.5">
      <c r="A300" s="27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8"/>
      <c r="N300" s="26"/>
      <c r="O300" s="26"/>
      <c r="P300" s="33"/>
      <c r="Q300" s="45"/>
      <c r="R300" s="46"/>
      <c r="S300" s="18"/>
      <c r="T300" s="29"/>
      <c r="U300" s="29"/>
      <c r="V300" s="29"/>
      <c r="W300" s="36"/>
      <c r="X300" s="29"/>
      <c r="Y300" s="29"/>
      <c r="Z300" s="30"/>
      <c r="AA300" s="30"/>
      <c r="AB300" s="30"/>
    </row>
  </sheetData>
  <autoFilter ref="A17:Y17"/>
  <mergeCells count="26">
    <mergeCell ref="W146:Y146"/>
    <mergeCell ref="A140:M140"/>
    <mergeCell ref="A141:M141"/>
    <mergeCell ref="A148:M148"/>
    <mergeCell ref="A149:M149"/>
    <mergeCell ref="W145:Y145"/>
    <mergeCell ref="A145:M145"/>
    <mergeCell ref="W139:Y140"/>
    <mergeCell ref="W141:Y141"/>
    <mergeCell ref="W142:Y142"/>
    <mergeCell ref="AA134:AM134"/>
    <mergeCell ref="AA135:AM135"/>
    <mergeCell ref="A144:M144"/>
    <mergeCell ref="O2:Y2"/>
    <mergeCell ref="M124:X124"/>
    <mergeCell ref="O5:Y6"/>
    <mergeCell ref="M13:W13"/>
    <mergeCell ref="A137:Y137"/>
    <mergeCell ref="X15:Y15"/>
    <mergeCell ref="O15:O16"/>
    <mergeCell ref="A15:A16"/>
    <mergeCell ref="L15:L16"/>
    <mergeCell ref="M15:M16"/>
    <mergeCell ref="P15:P16"/>
    <mergeCell ref="W15:W16"/>
    <mergeCell ref="A124:L124"/>
  </mergeCells>
  <phoneticPr fontId="1" type="noConversion"/>
  <printOptions horizontalCentered="1"/>
  <pageMargins left="0" right="0" top="0" bottom="0" header="0.23622047244094491" footer="0"/>
  <pageSetup paperSize="9" scale="87" orientation="portrait" useFirstPageNumber="1" r:id="rId1"/>
  <headerFooter alignWithMargins="0"/>
  <rowBreaks count="4" manualBreakCount="4">
    <brk id="39" max="24" man="1"/>
    <brk id="67" max="16383" man="1"/>
    <brk id="86" max="16383" man="1"/>
    <brk id="110" max="16383" man="1"/>
  </rowBreaks>
  <ignoredErrors>
    <ignoredError sqref="Y129 Y133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ΠΡΟΥΠΟΛΟΓΙΣΜΟΣ</vt:lpstr>
      <vt:lpstr>ΠΡΟΥΠΟΛΟΓΙΣΜΟΣ!Print_Area</vt:lpstr>
      <vt:lpstr>ΠΡΟΥΠΟΛΟΓΙΣΜΟΣ!Print_Titles</vt:lpstr>
    </vt:vector>
  </TitlesOfParts>
  <Company>EGNATIA ODOS AE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Sotiris Noussis</dc:creator>
  <cp:lastModifiedBy>ΜΠΟΤΗΣ ΜΙΧΑΛΗΣ</cp:lastModifiedBy>
  <cp:lastPrinted>2014-03-10T12:57:33Z</cp:lastPrinted>
  <dcterms:created xsi:type="dcterms:W3CDTF">2000-02-08T12:55:23Z</dcterms:created>
  <dcterms:modified xsi:type="dcterms:W3CDTF">2014-03-14T06:25:08Z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